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oner\AppData\Roaming\OpenText\DM\Temp\"/>
    </mc:Choice>
  </mc:AlternateContent>
  <xr:revisionPtr revIDLastSave="0" documentId="8_{437E135A-810F-4791-85DC-C7A295DACF79}" xr6:coauthVersionLast="47" xr6:coauthVersionMax="47" xr10:uidLastSave="{00000000-0000-0000-0000-000000000000}"/>
  <bookViews>
    <workbookView xWindow="-108" yWindow="-108" windowWidth="23256" windowHeight="12576" tabRatio="758" xr2:uid="{23E514C2-5432-462D-97CD-CF9B992AC792}"/>
  </bookViews>
  <sheets>
    <sheet name="Payments Distributed" sheetId="10" r:id="rId1"/>
    <sheet name="Payments To Be Distributed" sheetId="12" r:id="rId2"/>
    <sheet name="Distributor" sheetId="1" r:id="rId3"/>
    <sheet name="J&amp;J" sheetId="2" r:id="rId4"/>
    <sheet name="Teva" sheetId="3" r:id="rId5"/>
    <sheet name="Allergan" sheetId="5" r:id="rId6"/>
    <sheet name="Walgreens" sheetId="8" r:id="rId7"/>
    <sheet name="Walmart" sheetId="6" r:id="rId8"/>
    <sheet name="CVS" sheetId="7" r:id="rId9"/>
    <sheet name="Mallinckrodt" sheetId="13" r:id="rId10"/>
    <sheet name="TOTALS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0" l="1"/>
  <c r="C3" i="5" l="1"/>
  <c r="C4" i="3"/>
  <c r="C2" i="6"/>
  <c r="D4" i="13"/>
  <c r="C4" i="13"/>
  <c r="D3" i="13"/>
  <c r="C3" i="13"/>
  <c r="E2" i="13"/>
  <c r="C2" i="2"/>
  <c r="F6" i="1"/>
  <c r="F5" i="1"/>
  <c r="F4" i="1"/>
  <c r="F129" i="1" s="1"/>
  <c r="J3" i="1"/>
  <c r="J4" i="1" s="1"/>
  <c r="F18" i="1" l="1"/>
  <c r="F26" i="1"/>
  <c r="F34" i="1"/>
  <c r="F42" i="1"/>
  <c r="F50" i="1"/>
  <c r="F58" i="1"/>
  <c r="F66" i="1"/>
  <c r="F74" i="1"/>
  <c r="F82" i="1"/>
  <c r="F90" i="1"/>
  <c r="F98" i="1"/>
  <c r="F106" i="1"/>
  <c r="F114" i="1"/>
  <c r="F122" i="1"/>
  <c r="F130" i="1"/>
  <c r="F19" i="1"/>
  <c r="F35" i="1"/>
  <c r="F43" i="1"/>
  <c r="F59" i="1"/>
  <c r="F75" i="1"/>
  <c r="F91" i="1"/>
  <c r="F107" i="1"/>
  <c r="F115" i="1"/>
  <c r="F131" i="1"/>
  <c r="F20" i="1"/>
  <c r="F28" i="1"/>
  <c r="F44" i="1"/>
  <c r="F60" i="1"/>
  <c r="F76" i="1"/>
  <c r="F92" i="1"/>
  <c r="F108" i="1"/>
  <c r="F124" i="1"/>
  <c r="F13" i="1"/>
  <c r="F29" i="1"/>
  <c r="F45" i="1"/>
  <c r="F61" i="1"/>
  <c r="F77" i="1"/>
  <c r="F93" i="1"/>
  <c r="F109" i="1"/>
  <c r="F117" i="1"/>
  <c r="F22" i="1"/>
  <c r="F38" i="1"/>
  <c r="F54" i="1"/>
  <c r="F70" i="1"/>
  <c r="F86" i="1"/>
  <c r="F102" i="1"/>
  <c r="F15" i="1"/>
  <c r="F23" i="1"/>
  <c r="F31" i="1"/>
  <c r="F39" i="1"/>
  <c r="F47" i="1"/>
  <c r="F55" i="1"/>
  <c r="F63" i="1"/>
  <c r="F71" i="1"/>
  <c r="F79" i="1"/>
  <c r="F87" i="1"/>
  <c r="F95" i="1"/>
  <c r="F103" i="1"/>
  <c r="F111" i="1"/>
  <c r="F119" i="1"/>
  <c r="F127" i="1"/>
  <c r="F27" i="1"/>
  <c r="F51" i="1"/>
  <c r="F67" i="1"/>
  <c r="F83" i="1"/>
  <c r="F99" i="1"/>
  <c r="F123" i="1"/>
  <c r="F12" i="1"/>
  <c r="F36" i="1"/>
  <c r="F52" i="1"/>
  <c r="F68" i="1"/>
  <c r="F84" i="1"/>
  <c r="F100" i="1"/>
  <c r="F116" i="1"/>
  <c r="F21" i="1"/>
  <c r="F37" i="1"/>
  <c r="F53" i="1"/>
  <c r="F69" i="1"/>
  <c r="F85" i="1"/>
  <c r="F101" i="1"/>
  <c r="F125" i="1"/>
  <c r="F14" i="1"/>
  <c r="F30" i="1"/>
  <c r="F46" i="1"/>
  <c r="F62" i="1"/>
  <c r="F78" i="1"/>
  <c r="F94" i="1"/>
  <c r="F110" i="1"/>
  <c r="F118" i="1"/>
  <c r="F126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E3" i="13"/>
  <c r="C11" i="13"/>
  <c r="D40" i="13"/>
  <c r="C5" i="13"/>
  <c r="D5" i="13"/>
  <c r="E5" i="13" s="1"/>
  <c r="D120" i="13"/>
  <c r="D88" i="13"/>
  <c r="D119" i="13"/>
  <c r="D87" i="13"/>
  <c r="D114" i="13"/>
  <c r="D82" i="13"/>
  <c r="D63" i="13"/>
  <c r="D113" i="13"/>
  <c r="D38" i="13"/>
  <c r="D9" i="13"/>
  <c r="B8" i="11"/>
  <c r="B9" i="11"/>
  <c r="B10" i="11"/>
  <c r="D52" i="13" l="1"/>
  <c r="D41" i="13"/>
  <c r="D42" i="13"/>
  <c r="D86" i="13"/>
  <c r="D91" i="13"/>
  <c r="D124" i="13"/>
  <c r="D16" i="13"/>
  <c r="D101" i="13"/>
  <c r="D53" i="13"/>
  <c r="D85" i="13"/>
  <c r="D46" i="13"/>
  <c r="D77" i="13"/>
  <c r="D105" i="13"/>
  <c r="D90" i="13"/>
  <c r="D122" i="13"/>
  <c r="D95" i="13"/>
  <c r="D127" i="13"/>
  <c r="D96" i="13"/>
  <c r="D128" i="13"/>
  <c r="D12" i="13"/>
  <c r="D43" i="13"/>
  <c r="D11" i="13"/>
  <c r="D89" i="13"/>
  <c r="D117" i="13"/>
  <c r="D50" i="13"/>
  <c r="D109" i="13"/>
  <c r="D62" i="13"/>
  <c r="D94" i="13"/>
  <c r="D126" i="13"/>
  <c r="D99" i="13"/>
  <c r="D68" i="13"/>
  <c r="D100" i="13"/>
  <c r="D33" i="13"/>
  <c r="D121" i="13"/>
  <c r="D37" i="13"/>
  <c r="D39" i="13"/>
  <c r="D67" i="13"/>
  <c r="D118" i="13"/>
  <c r="D92" i="13"/>
  <c r="D22" i="13"/>
  <c r="D54" i="13"/>
  <c r="D66" i="13"/>
  <c r="D98" i="13"/>
  <c r="D103" i="13"/>
  <c r="D32" i="13"/>
  <c r="D23" i="13"/>
  <c r="D26" i="13"/>
  <c r="D51" i="13"/>
  <c r="D102" i="13"/>
  <c r="D107" i="13"/>
  <c r="D76" i="13"/>
  <c r="D31" i="13"/>
  <c r="D21" i="13"/>
  <c r="D17" i="13"/>
  <c r="D30" i="13"/>
  <c r="D64" i="13"/>
  <c r="D55" i="13"/>
  <c r="D74" i="13"/>
  <c r="D106" i="13"/>
  <c r="D79" i="13"/>
  <c r="D111" i="13"/>
  <c r="D80" i="13"/>
  <c r="D112" i="13"/>
  <c r="D97" i="13"/>
  <c r="D45" i="13"/>
  <c r="D61" i="13"/>
  <c r="D65" i="13"/>
  <c r="D73" i="13"/>
  <c r="D123" i="13"/>
  <c r="D57" i="13"/>
  <c r="D47" i="13"/>
  <c r="D71" i="13"/>
  <c r="D72" i="13"/>
  <c r="D104" i="13"/>
  <c r="D15" i="13"/>
  <c r="D35" i="13"/>
  <c r="D49" i="13"/>
  <c r="D58" i="13"/>
  <c r="D70" i="13"/>
  <c r="D75" i="13"/>
  <c r="D108" i="13"/>
  <c r="D125" i="13"/>
  <c r="D48" i="13"/>
  <c r="D13" i="13"/>
  <c r="D34" i="13"/>
  <c r="D81" i="13"/>
  <c r="D59" i="13"/>
  <c r="D78" i="13"/>
  <c r="D110" i="13"/>
  <c r="D83" i="13"/>
  <c r="D115" i="13"/>
  <c r="D84" i="13"/>
  <c r="D116" i="13"/>
  <c r="D60" i="13"/>
  <c r="D24" i="13"/>
  <c r="C91" i="13"/>
  <c r="C123" i="13"/>
  <c r="C122" i="13"/>
  <c r="C17" i="13"/>
  <c r="C120" i="13"/>
  <c r="C42" i="13"/>
  <c r="C113" i="13"/>
  <c r="C88" i="13"/>
  <c r="C59" i="13"/>
  <c r="D25" i="13"/>
  <c r="D36" i="13"/>
  <c r="D44" i="13"/>
  <c r="D19" i="13"/>
  <c r="D56" i="13"/>
  <c r="D20" i="13"/>
  <c r="C125" i="13"/>
  <c r="C29" i="13"/>
  <c r="C13" i="13"/>
  <c r="C63" i="13"/>
  <c r="C124" i="13"/>
  <c r="C97" i="13"/>
  <c r="C45" i="13"/>
  <c r="C9" i="13"/>
  <c r="C98" i="13"/>
  <c r="C94" i="13"/>
  <c r="C99" i="13"/>
  <c r="C96" i="13"/>
  <c r="C31" i="13"/>
  <c r="C78" i="13"/>
  <c r="C60" i="13"/>
  <c r="C16" i="13"/>
  <c r="C106" i="13"/>
  <c r="C27" i="13"/>
  <c r="C57" i="13"/>
  <c r="C22" i="13"/>
  <c r="C54" i="13"/>
  <c r="C109" i="13"/>
  <c r="C105" i="13"/>
  <c r="C71" i="13"/>
  <c r="C103" i="13"/>
  <c r="C68" i="13"/>
  <c r="C100" i="13"/>
  <c r="C61" i="13"/>
  <c r="C52" i="13"/>
  <c r="C12" i="13"/>
  <c r="C36" i="13"/>
  <c r="C25" i="13"/>
  <c r="C33" i="13"/>
  <c r="C77" i="13"/>
  <c r="C127" i="13"/>
  <c r="C44" i="13"/>
  <c r="C28" i="13"/>
  <c r="C89" i="13"/>
  <c r="C50" i="13"/>
  <c r="C67" i="13"/>
  <c r="C64" i="13"/>
  <c r="C128" i="13"/>
  <c r="C66" i="13"/>
  <c r="C40" i="13"/>
  <c r="C49" i="13"/>
  <c r="C26" i="13"/>
  <c r="C58" i="13"/>
  <c r="C43" i="13"/>
  <c r="C126" i="13"/>
  <c r="C75" i="13"/>
  <c r="C107" i="13"/>
  <c r="C72" i="13"/>
  <c r="C104" i="13"/>
  <c r="C93" i="13"/>
  <c r="C53" i="13"/>
  <c r="C35" i="13"/>
  <c r="C24" i="13"/>
  <c r="C46" i="13"/>
  <c r="C95" i="13"/>
  <c r="C32" i="13"/>
  <c r="C82" i="13"/>
  <c r="C85" i="13"/>
  <c r="C30" i="13"/>
  <c r="C47" i="13"/>
  <c r="C69" i="13"/>
  <c r="C79" i="13"/>
  <c r="C111" i="13"/>
  <c r="C76" i="13"/>
  <c r="C108" i="13"/>
  <c r="C62" i="13"/>
  <c r="C39" i="13"/>
  <c r="C21" i="13"/>
  <c r="C65" i="13"/>
  <c r="C34" i="13"/>
  <c r="C81" i="13"/>
  <c r="C51" i="13"/>
  <c r="C90" i="13"/>
  <c r="C83" i="13"/>
  <c r="C115" i="13"/>
  <c r="C80" i="13"/>
  <c r="C112" i="13"/>
  <c r="C37" i="13"/>
  <c r="C23" i="13"/>
  <c r="C117" i="13"/>
  <c r="C19" i="13"/>
  <c r="C121" i="13"/>
  <c r="C110" i="13"/>
  <c r="C73" i="13"/>
  <c r="C92" i="13"/>
  <c r="C70" i="13"/>
  <c r="C38" i="13"/>
  <c r="C102" i="13"/>
  <c r="C55" i="13"/>
  <c r="C101" i="13"/>
  <c r="C87" i="13"/>
  <c r="C119" i="13"/>
  <c r="C84" i="13"/>
  <c r="C116" i="13"/>
  <c r="C20" i="13"/>
  <c r="C15" i="13"/>
  <c r="C118" i="13"/>
  <c r="C74" i="13"/>
  <c r="D93" i="13"/>
  <c r="D18" i="13"/>
  <c r="D69" i="13"/>
  <c r="D14" i="13"/>
  <c r="D28" i="13"/>
  <c r="D27" i="13"/>
  <c r="D10" i="13"/>
  <c r="D29" i="13"/>
  <c r="C114" i="13"/>
  <c r="C86" i="13"/>
  <c r="C18" i="13"/>
  <c r="C56" i="13"/>
  <c r="C10" i="13"/>
  <c r="C48" i="13"/>
  <c r="C14" i="13"/>
  <c r="C41" i="13"/>
  <c r="E4" i="13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2" i="7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4" i="8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2" i="5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5" i="3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4" i="2"/>
  <c r="C44" i="8"/>
  <c r="C76" i="8"/>
  <c r="C108" i="8"/>
  <c r="C3" i="2"/>
  <c r="C11" i="2"/>
  <c r="C3" i="1"/>
  <c r="D3" i="1"/>
  <c r="D4" i="1" s="1"/>
  <c r="D15" i="1" s="1"/>
  <c r="C9" i="1"/>
  <c r="D9" i="1"/>
  <c r="P3" i="3"/>
  <c r="G9" i="7"/>
  <c r="F9" i="7"/>
  <c r="E9" i="7"/>
  <c r="D9" i="7"/>
  <c r="C9" i="7"/>
  <c r="L6" i="7"/>
  <c r="L3" i="7"/>
  <c r="L5" i="7" s="1"/>
  <c r="K3" i="7"/>
  <c r="J3" i="7"/>
  <c r="J5" i="7" s="1"/>
  <c r="I3" i="7"/>
  <c r="I6" i="7" s="1"/>
  <c r="H3" i="7"/>
  <c r="H6" i="7" s="1"/>
  <c r="G3" i="7"/>
  <c r="G4" i="7" s="1"/>
  <c r="F3" i="7"/>
  <c r="F4" i="7" s="1"/>
  <c r="E3" i="7"/>
  <c r="E5" i="7" s="1"/>
  <c r="D3" i="7"/>
  <c r="D5" i="7" s="1"/>
  <c r="C3" i="7"/>
  <c r="M8" i="7"/>
  <c r="M2" i="7"/>
  <c r="D8" i="6"/>
  <c r="C9" i="6"/>
  <c r="D9" i="6" s="1"/>
  <c r="I9" i="8"/>
  <c r="H9" i="8"/>
  <c r="G9" i="8"/>
  <c r="F9" i="8"/>
  <c r="E9" i="8"/>
  <c r="D9" i="8"/>
  <c r="M6" i="8"/>
  <c r="Q3" i="8"/>
  <c r="Q5" i="8" s="1"/>
  <c r="P3" i="8"/>
  <c r="P4" i="8" s="1"/>
  <c r="O3" i="8"/>
  <c r="O4" i="8" s="1"/>
  <c r="N3" i="8"/>
  <c r="N4" i="8" s="1"/>
  <c r="M3" i="8"/>
  <c r="M5" i="8" s="1"/>
  <c r="L3" i="8"/>
  <c r="L5" i="8" s="1"/>
  <c r="K3" i="8"/>
  <c r="K4" i="8" s="1"/>
  <c r="J3" i="8"/>
  <c r="J6" i="8" s="1"/>
  <c r="I3" i="8"/>
  <c r="I5" i="8" s="1"/>
  <c r="H3" i="8"/>
  <c r="H4" i="8" s="1"/>
  <c r="G3" i="8"/>
  <c r="G4" i="8" s="1"/>
  <c r="F3" i="8"/>
  <c r="F4" i="8" s="1"/>
  <c r="E3" i="8"/>
  <c r="E6" i="8" s="1"/>
  <c r="D3" i="8"/>
  <c r="D6" i="8" s="1"/>
  <c r="C3" i="8"/>
  <c r="C4" i="8" s="1"/>
  <c r="C21" i="8" s="1"/>
  <c r="R8" i="8"/>
  <c r="R2" i="8"/>
  <c r="F9" i="5"/>
  <c r="E9" i="5"/>
  <c r="D9" i="5"/>
  <c r="C9" i="5"/>
  <c r="J8" i="5"/>
  <c r="P9" i="3"/>
  <c r="I3" i="5"/>
  <c r="I6" i="5" s="1"/>
  <c r="H3" i="5"/>
  <c r="H6" i="5" s="1"/>
  <c r="G3" i="5"/>
  <c r="G5" i="5" s="1"/>
  <c r="F3" i="5"/>
  <c r="F5" i="5" s="1"/>
  <c r="E3" i="5"/>
  <c r="E4" i="5" s="1"/>
  <c r="D3" i="5"/>
  <c r="D4" i="5" s="1"/>
  <c r="C4" i="5"/>
  <c r="C20" i="5" s="1"/>
  <c r="J2" i="5"/>
  <c r="H10" i="3"/>
  <c r="G10" i="3"/>
  <c r="F10" i="3"/>
  <c r="E10" i="3"/>
  <c r="D10" i="3"/>
  <c r="C10" i="3"/>
  <c r="O4" i="3"/>
  <c r="O6" i="3" s="1"/>
  <c r="N4" i="3"/>
  <c r="N7" i="3" s="1"/>
  <c r="M4" i="3"/>
  <c r="M7" i="3" s="1"/>
  <c r="L4" i="3"/>
  <c r="L7" i="3" s="1"/>
  <c r="K4" i="3"/>
  <c r="K5" i="3" s="1"/>
  <c r="J4" i="3"/>
  <c r="J7" i="3" s="1"/>
  <c r="I4" i="3"/>
  <c r="I6" i="3" s="1"/>
  <c r="H4" i="3"/>
  <c r="H6" i="3" s="1"/>
  <c r="G4" i="3"/>
  <c r="G7" i="3" s="1"/>
  <c r="F4" i="3"/>
  <c r="F5" i="3" s="1"/>
  <c r="E4" i="3"/>
  <c r="E7" i="3" s="1"/>
  <c r="D4" i="3"/>
  <c r="D7" i="3" s="1"/>
  <c r="C5" i="3"/>
  <c r="O7" i="3"/>
  <c r="M6" i="3"/>
  <c r="K6" i="3"/>
  <c r="J6" i="3"/>
  <c r="G6" i="3"/>
  <c r="O5" i="3"/>
  <c r="G5" i="3"/>
  <c r="P2" i="3"/>
  <c r="F11" i="2"/>
  <c r="E11" i="2"/>
  <c r="N10" i="2"/>
  <c r="E9" i="1"/>
  <c r="V8" i="1"/>
  <c r="M2" i="2"/>
  <c r="M3" i="2" s="1"/>
  <c r="M4" i="2" s="1"/>
  <c r="L2" i="2"/>
  <c r="L3" i="2" s="1"/>
  <c r="L4" i="2" s="1"/>
  <c r="K2" i="2"/>
  <c r="K3" i="2" s="1"/>
  <c r="J2" i="2"/>
  <c r="J3" i="2" s="1"/>
  <c r="J4" i="2" s="1"/>
  <c r="I2" i="2"/>
  <c r="I3" i="2" s="1"/>
  <c r="I5" i="2" s="1"/>
  <c r="H2" i="2"/>
  <c r="H3" i="2" s="1"/>
  <c r="H6" i="2" s="1"/>
  <c r="U3" i="1"/>
  <c r="U5" i="1" s="1"/>
  <c r="T3" i="1"/>
  <c r="T5" i="1" s="1"/>
  <c r="S3" i="1"/>
  <c r="S6" i="1" s="1"/>
  <c r="R3" i="1"/>
  <c r="R5" i="1" s="1"/>
  <c r="Q3" i="1"/>
  <c r="Q5" i="1" s="1"/>
  <c r="P3" i="1"/>
  <c r="P4" i="1" s="1"/>
  <c r="P35" i="1" s="1"/>
  <c r="O3" i="1"/>
  <c r="O6" i="1" s="1"/>
  <c r="N3" i="1"/>
  <c r="N6" i="1" s="1"/>
  <c r="M3" i="1"/>
  <c r="M4" i="1" s="1"/>
  <c r="M28" i="1" s="1"/>
  <c r="L3" i="1"/>
  <c r="L6" i="1" s="1"/>
  <c r="K3" i="1"/>
  <c r="K4" i="1" s="1"/>
  <c r="K122" i="1" s="1"/>
  <c r="J5" i="1"/>
  <c r="I3" i="1"/>
  <c r="I4" i="1" s="1"/>
  <c r="I18" i="1" s="1"/>
  <c r="H3" i="1"/>
  <c r="H5" i="1" s="1"/>
  <c r="G3" i="1"/>
  <c r="G4" i="1" s="1"/>
  <c r="G58" i="1" s="1"/>
  <c r="E3" i="1"/>
  <c r="E6" i="1" s="1"/>
  <c r="V2" i="1"/>
  <c r="C6" i="3" l="1"/>
  <c r="C115" i="5"/>
  <c r="C7" i="3"/>
  <c r="C4" i="2"/>
  <c r="D102" i="1"/>
  <c r="D70" i="1"/>
  <c r="D38" i="1"/>
  <c r="M12" i="1"/>
  <c r="M100" i="1"/>
  <c r="M68" i="1"/>
  <c r="M36" i="1"/>
  <c r="P127" i="1"/>
  <c r="P95" i="1"/>
  <c r="D101" i="1"/>
  <c r="D69" i="1"/>
  <c r="D37" i="1"/>
  <c r="M127" i="1"/>
  <c r="M95" i="1"/>
  <c r="M63" i="1"/>
  <c r="M31" i="1"/>
  <c r="P126" i="1"/>
  <c r="P94" i="1"/>
  <c r="D126" i="1"/>
  <c r="D94" i="1"/>
  <c r="D62" i="1"/>
  <c r="D30" i="1"/>
  <c r="M126" i="1"/>
  <c r="M94" i="1"/>
  <c r="M62" i="1"/>
  <c r="M30" i="1"/>
  <c r="P121" i="1"/>
  <c r="P84" i="1"/>
  <c r="D125" i="1"/>
  <c r="D93" i="1"/>
  <c r="D61" i="1"/>
  <c r="D29" i="1"/>
  <c r="M121" i="1"/>
  <c r="M89" i="1"/>
  <c r="M57" i="1"/>
  <c r="M25" i="1"/>
  <c r="P116" i="1"/>
  <c r="P69" i="1"/>
  <c r="D118" i="1"/>
  <c r="D86" i="1"/>
  <c r="D54" i="1"/>
  <c r="D22" i="1"/>
  <c r="M116" i="1"/>
  <c r="M84" i="1"/>
  <c r="M52" i="1"/>
  <c r="M20" i="1"/>
  <c r="P111" i="1"/>
  <c r="P59" i="1"/>
  <c r="D117" i="1"/>
  <c r="D85" i="1"/>
  <c r="D53" i="1"/>
  <c r="D21" i="1"/>
  <c r="M111" i="1"/>
  <c r="M79" i="1"/>
  <c r="M47" i="1"/>
  <c r="M15" i="1"/>
  <c r="P110" i="1"/>
  <c r="P53" i="1"/>
  <c r="D110" i="1"/>
  <c r="D78" i="1"/>
  <c r="D46" i="1"/>
  <c r="D14" i="1"/>
  <c r="M110" i="1"/>
  <c r="M78" i="1"/>
  <c r="M46" i="1"/>
  <c r="M14" i="1"/>
  <c r="P105" i="1"/>
  <c r="P28" i="1"/>
  <c r="D109" i="1"/>
  <c r="D77" i="1"/>
  <c r="D45" i="1"/>
  <c r="D13" i="1"/>
  <c r="M105" i="1"/>
  <c r="M73" i="1"/>
  <c r="M41" i="1"/>
  <c r="P12" i="1"/>
  <c r="P100" i="1"/>
  <c r="P13" i="1"/>
  <c r="D12" i="1"/>
  <c r="D124" i="1"/>
  <c r="D116" i="1"/>
  <c r="D108" i="1"/>
  <c r="D100" i="1"/>
  <c r="D92" i="1"/>
  <c r="D84" i="1"/>
  <c r="D76" i="1"/>
  <c r="D68" i="1"/>
  <c r="D60" i="1"/>
  <c r="D52" i="1"/>
  <c r="D44" i="1"/>
  <c r="D36" i="1"/>
  <c r="D28" i="1"/>
  <c r="D20" i="1"/>
  <c r="M124" i="1"/>
  <c r="M108" i="1"/>
  <c r="M92" i="1"/>
  <c r="M76" i="1"/>
  <c r="M60" i="1"/>
  <c r="M44" i="1"/>
  <c r="P124" i="1"/>
  <c r="P108" i="1"/>
  <c r="P92" i="1"/>
  <c r="P51" i="1"/>
  <c r="D131" i="1"/>
  <c r="D107" i="1"/>
  <c r="D83" i="1"/>
  <c r="D67" i="1"/>
  <c r="D51" i="1"/>
  <c r="D35" i="1"/>
  <c r="D27" i="1"/>
  <c r="P43" i="1"/>
  <c r="D115" i="1"/>
  <c r="D91" i="1"/>
  <c r="M16" i="1"/>
  <c r="M24" i="1"/>
  <c r="M32" i="1"/>
  <c r="M40" i="1"/>
  <c r="M48" i="1"/>
  <c r="M56" i="1"/>
  <c r="M64" i="1"/>
  <c r="M72" i="1"/>
  <c r="M80" i="1"/>
  <c r="M88" i="1"/>
  <c r="M96" i="1"/>
  <c r="M104" i="1"/>
  <c r="M112" i="1"/>
  <c r="M120" i="1"/>
  <c r="M128" i="1"/>
  <c r="M18" i="1"/>
  <c r="M26" i="1"/>
  <c r="M34" i="1"/>
  <c r="M42" i="1"/>
  <c r="M50" i="1"/>
  <c r="M58" i="1"/>
  <c r="M66" i="1"/>
  <c r="M74" i="1"/>
  <c r="M82" i="1"/>
  <c r="M90" i="1"/>
  <c r="M98" i="1"/>
  <c r="M106" i="1"/>
  <c r="M114" i="1"/>
  <c r="M122" i="1"/>
  <c r="M130" i="1"/>
  <c r="M19" i="1"/>
  <c r="M27" i="1"/>
  <c r="M35" i="1"/>
  <c r="M43" i="1"/>
  <c r="M51" i="1"/>
  <c r="M59" i="1"/>
  <c r="M67" i="1"/>
  <c r="M75" i="1"/>
  <c r="M83" i="1"/>
  <c r="M91" i="1"/>
  <c r="M99" i="1"/>
  <c r="M107" i="1"/>
  <c r="M115" i="1"/>
  <c r="M123" i="1"/>
  <c r="M131" i="1"/>
  <c r="M13" i="1"/>
  <c r="M21" i="1"/>
  <c r="M29" i="1"/>
  <c r="M37" i="1"/>
  <c r="M45" i="1"/>
  <c r="M53" i="1"/>
  <c r="M61" i="1"/>
  <c r="M69" i="1"/>
  <c r="M77" i="1"/>
  <c r="M85" i="1"/>
  <c r="M93" i="1"/>
  <c r="M101" i="1"/>
  <c r="M109" i="1"/>
  <c r="M117" i="1"/>
  <c r="M125" i="1"/>
  <c r="C4" i="1"/>
  <c r="C72" i="1" s="1"/>
  <c r="D130" i="1"/>
  <c r="D122" i="1"/>
  <c r="D114" i="1"/>
  <c r="D106" i="1"/>
  <c r="D98" i="1"/>
  <c r="D90" i="1"/>
  <c r="D82" i="1"/>
  <c r="D74" i="1"/>
  <c r="D66" i="1"/>
  <c r="D58" i="1"/>
  <c r="D50" i="1"/>
  <c r="D42" i="1"/>
  <c r="D34" i="1"/>
  <c r="D26" i="1"/>
  <c r="D18" i="1"/>
  <c r="M119" i="1"/>
  <c r="M103" i="1"/>
  <c r="M87" i="1"/>
  <c r="M71" i="1"/>
  <c r="M55" i="1"/>
  <c r="M39" i="1"/>
  <c r="M23" i="1"/>
  <c r="P119" i="1"/>
  <c r="P103" i="1"/>
  <c r="P77" i="1"/>
  <c r="P36" i="1"/>
  <c r="D123" i="1"/>
  <c r="D99" i="1"/>
  <c r="D75" i="1"/>
  <c r="D59" i="1"/>
  <c r="D43" i="1"/>
  <c r="D19" i="1"/>
  <c r="I42" i="1"/>
  <c r="D129" i="1"/>
  <c r="D121" i="1"/>
  <c r="D113" i="1"/>
  <c r="D105" i="1"/>
  <c r="D97" i="1"/>
  <c r="D89" i="1"/>
  <c r="D81" i="1"/>
  <c r="D73" i="1"/>
  <c r="D65" i="1"/>
  <c r="D57" i="1"/>
  <c r="D49" i="1"/>
  <c r="D41" i="1"/>
  <c r="D33" i="1"/>
  <c r="D25" i="1"/>
  <c r="D17" i="1"/>
  <c r="M118" i="1"/>
  <c r="M102" i="1"/>
  <c r="M86" i="1"/>
  <c r="M70" i="1"/>
  <c r="M54" i="1"/>
  <c r="M38" i="1"/>
  <c r="M22" i="1"/>
  <c r="P118" i="1"/>
  <c r="P102" i="1"/>
  <c r="P76" i="1"/>
  <c r="D120" i="1"/>
  <c r="D104" i="1"/>
  <c r="D96" i="1"/>
  <c r="D80" i="1"/>
  <c r="D64" i="1"/>
  <c r="D48" i="1"/>
  <c r="D32" i="1"/>
  <c r="D16" i="1"/>
  <c r="D128" i="1"/>
  <c r="D112" i="1"/>
  <c r="D88" i="1"/>
  <c r="D72" i="1"/>
  <c r="D56" i="1"/>
  <c r="D40" i="1"/>
  <c r="D24" i="1"/>
  <c r="P14" i="1"/>
  <c r="P22" i="1"/>
  <c r="P30" i="1"/>
  <c r="P38" i="1"/>
  <c r="P46" i="1"/>
  <c r="P54" i="1"/>
  <c r="P62" i="1"/>
  <c r="P70" i="1"/>
  <c r="P78" i="1"/>
  <c r="P86" i="1"/>
  <c r="P15" i="1"/>
  <c r="P23" i="1"/>
  <c r="P31" i="1"/>
  <c r="P39" i="1"/>
  <c r="P47" i="1"/>
  <c r="P55" i="1"/>
  <c r="P63" i="1"/>
  <c r="P71" i="1"/>
  <c r="P79" i="1"/>
  <c r="P87" i="1"/>
  <c r="P16" i="1"/>
  <c r="P24" i="1"/>
  <c r="P32" i="1"/>
  <c r="P40" i="1"/>
  <c r="P48" i="1"/>
  <c r="P56" i="1"/>
  <c r="P64" i="1"/>
  <c r="P72" i="1"/>
  <c r="P80" i="1"/>
  <c r="P88" i="1"/>
  <c r="P17" i="1"/>
  <c r="P25" i="1"/>
  <c r="P33" i="1"/>
  <c r="P41" i="1"/>
  <c r="P49" i="1"/>
  <c r="P57" i="1"/>
  <c r="P65" i="1"/>
  <c r="P73" i="1"/>
  <c r="P81" i="1"/>
  <c r="P89" i="1"/>
  <c r="P18" i="1"/>
  <c r="P26" i="1"/>
  <c r="P34" i="1"/>
  <c r="P42" i="1"/>
  <c r="P50" i="1"/>
  <c r="P58" i="1"/>
  <c r="P66" i="1"/>
  <c r="P74" i="1"/>
  <c r="P82" i="1"/>
  <c r="P90" i="1"/>
  <c r="P19" i="1"/>
  <c r="P37" i="1"/>
  <c r="P60" i="1"/>
  <c r="P83" i="1"/>
  <c r="P96" i="1"/>
  <c r="P104" i="1"/>
  <c r="P112" i="1"/>
  <c r="P120" i="1"/>
  <c r="P128" i="1"/>
  <c r="P21" i="1"/>
  <c r="P44" i="1"/>
  <c r="P67" i="1"/>
  <c r="P85" i="1"/>
  <c r="P98" i="1"/>
  <c r="P106" i="1"/>
  <c r="P114" i="1"/>
  <c r="P122" i="1"/>
  <c r="P130" i="1"/>
  <c r="P27" i="1"/>
  <c r="P45" i="1"/>
  <c r="P68" i="1"/>
  <c r="P91" i="1"/>
  <c r="P99" i="1"/>
  <c r="P107" i="1"/>
  <c r="P115" i="1"/>
  <c r="P123" i="1"/>
  <c r="P131" i="1"/>
  <c r="P29" i="1"/>
  <c r="P52" i="1"/>
  <c r="P75" i="1"/>
  <c r="P93" i="1"/>
  <c r="P101" i="1"/>
  <c r="P109" i="1"/>
  <c r="P117" i="1"/>
  <c r="P125" i="1"/>
  <c r="D127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M129" i="1"/>
  <c r="M113" i="1"/>
  <c r="M97" i="1"/>
  <c r="M81" i="1"/>
  <c r="M65" i="1"/>
  <c r="M49" i="1"/>
  <c r="M33" i="1"/>
  <c r="M17" i="1"/>
  <c r="P129" i="1"/>
  <c r="P113" i="1"/>
  <c r="P97" i="1"/>
  <c r="P61" i="1"/>
  <c r="P20" i="1"/>
  <c r="G57" i="1"/>
  <c r="G122" i="1"/>
  <c r="G40" i="1"/>
  <c r="K124" i="1"/>
  <c r="G121" i="1"/>
  <c r="G104" i="1"/>
  <c r="G17" i="1"/>
  <c r="K98" i="1"/>
  <c r="G98" i="1"/>
  <c r="G16" i="1"/>
  <c r="K34" i="1"/>
  <c r="G81" i="1"/>
  <c r="I114" i="1"/>
  <c r="K28" i="1"/>
  <c r="G80" i="1"/>
  <c r="I50" i="1"/>
  <c r="K26" i="1"/>
  <c r="G34" i="1"/>
  <c r="I44" i="1"/>
  <c r="G19" i="1"/>
  <c r="G27" i="1"/>
  <c r="G35" i="1"/>
  <c r="G43" i="1"/>
  <c r="G51" i="1"/>
  <c r="G59" i="1"/>
  <c r="G67" i="1"/>
  <c r="G75" i="1"/>
  <c r="G83" i="1"/>
  <c r="G91" i="1"/>
  <c r="G99" i="1"/>
  <c r="G107" i="1"/>
  <c r="G115" i="1"/>
  <c r="G123" i="1"/>
  <c r="G131" i="1"/>
  <c r="G20" i="1"/>
  <c r="G28" i="1"/>
  <c r="G36" i="1"/>
  <c r="G44" i="1"/>
  <c r="G52" i="1"/>
  <c r="G60" i="1"/>
  <c r="G68" i="1"/>
  <c r="G76" i="1"/>
  <c r="G84" i="1"/>
  <c r="G92" i="1"/>
  <c r="G100" i="1"/>
  <c r="G108" i="1"/>
  <c r="G116" i="1"/>
  <c r="G124" i="1"/>
  <c r="G12" i="1"/>
  <c r="G13" i="1"/>
  <c r="G21" i="1"/>
  <c r="G29" i="1"/>
  <c r="G37" i="1"/>
  <c r="G45" i="1"/>
  <c r="G53" i="1"/>
  <c r="G61" i="1"/>
  <c r="G69" i="1"/>
  <c r="G77" i="1"/>
  <c r="G85" i="1"/>
  <c r="G93" i="1"/>
  <c r="G101" i="1"/>
  <c r="G109" i="1"/>
  <c r="G117" i="1"/>
  <c r="G125" i="1"/>
  <c r="G14" i="1"/>
  <c r="G22" i="1"/>
  <c r="G30" i="1"/>
  <c r="G38" i="1"/>
  <c r="G46" i="1"/>
  <c r="G54" i="1"/>
  <c r="G62" i="1"/>
  <c r="G70" i="1"/>
  <c r="G78" i="1"/>
  <c r="G86" i="1"/>
  <c r="G94" i="1"/>
  <c r="G102" i="1"/>
  <c r="G110" i="1"/>
  <c r="G118" i="1"/>
  <c r="G126" i="1"/>
  <c r="G15" i="1"/>
  <c r="G23" i="1"/>
  <c r="G31" i="1"/>
  <c r="G39" i="1"/>
  <c r="G47" i="1"/>
  <c r="G55" i="1"/>
  <c r="G63" i="1"/>
  <c r="G71" i="1"/>
  <c r="G79" i="1"/>
  <c r="G87" i="1"/>
  <c r="G95" i="1"/>
  <c r="G103" i="1"/>
  <c r="G111" i="1"/>
  <c r="G119" i="1"/>
  <c r="G127" i="1"/>
  <c r="C95" i="1"/>
  <c r="G120" i="1"/>
  <c r="G74" i="1"/>
  <c r="G33" i="1"/>
  <c r="C54" i="1"/>
  <c r="G114" i="1"/>
  <c r="G96" i="1"/>
  <c r="G73" i="1"/>
  <c r="G50" i="1"/>
  <c r="G32" i="1"/>
  <c r="I108" i="1"/>
  <c r="K92" i="1"/>
  <c r="C93" i="1"/>
  <c r="G97" i="1"/>
  <c r="G56" i="1"/>
  <c r="I13" i="1"/>
  <c r="I21" i="1"/>
  <c r="I29" i="1"/>
  <c r="I37" i="1"/>
  <c r="I45" i="1"/>
  <c r="I53" i="1"/>
  <c r="I61" i="1"/>
  <c r="I69" i="1"/>
  <c r="I77" i="1"/>
  <c r="I85" i="1"/>
  <c r="I93" i="1"/>
  <c r="I101" i="1"/>
  <c r="I109" i="1"/>
  <c r="I117" i="1"/>
  <c r="I125" i="1"/>
  <c r="I14" i="1"/>
  <c r="I22" i="1"/>
  <c r="I30" i="1"/>
  <c r="I38" i="1"/>
  <c r="I46" i="1"/>
  <c r="I54" i="1"/>
  <c r="I62" i="1"/>
  <c r="I70" i="1"/>
  <c r="I78" i="1"/>
  <c r="I86" i="1"/>
  <c r="I94" i="1"/>
  <c r="I102" i="1"/>
  <c r="I110" i="1"/>
  <c r="I118" i="1"/>
  <c r="I126" i="1"/>
  <c r="I15" i="1"/>
  <c r="I23" i="1"/>
  <c r="I31" i="1"/>
  <c r="I39" i="1"/>
  <c r="I47" i="1"/>
  <c r="I55" i="1"/>
  <c r="I63" i="1"/>
  <c r="I71" i="1"/>
  <c r="I79" i="1"/>
  <c r="I87" i="1"/>
  <c r="I95" i="1"/>
  <c r="I103" i="1"/>
  <c r="I111" i="1"/>
  <c r="I119" i="1"/>
  <c r="I127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7" i="1"/>
  <c r="I25" i="1"/>
  <c r="I33" i="1"/>
  <c r="I41" i="1"/>
  <c r="I49" i="1"/>
  <c r="I57" i="1"/>
  <c r="I65" i="1"/>
  <c r="I73" i="1"/>
  <c r="I81" i="1"/>
  <c r="I89" i="1"/>
  <c r="I97" i="1"/>
  <c r="I105" i="1"/>
  <c r="I113" i="1"/>
  <c r="I121" i="1"/>
  <c r="I129" i="1"/>
  <c r="I19" i="1"/>
  <c r="I27" i="1"/>
  <c r="I35" i="1"/>
  <c r="I43" i="1"/>
  <c r="I51" i="1"/>
  <c r="I59" i="1"/>
  <c r="I67" i="1"/>
  <c r="I75" i="1"/>
  <c r="I83" i="1"/>
  <c r="I91" i="1"/>
  <c r="I99" i="1"/>
  <c r="I107" i="1"/>
  <c r="I115" i="1"/>
  <c r="I123" i="1"/>
  <c r="I131" i="1"/>
  <c r="I20" i="1"/>
  <c r="I52" i="1"/>
  <c r="I84" i="1"/>
  <c r="I116" i="1"/>
  <c r="I26" i="1"/>
  <c r="I58" i="1"/>
  <c r="I90" i="1"/>
  <c r="I122" i="1"/>
  <c r="I28" i="1"/>
  <c r="I60" i="1"/>
  <c r="I92" i="1"/>
  <c r="I124" i="1"/>
  <c r="I34" i="1"/>
  <c r="I66" i="1"/>
  <c r="I98" i="1"/>
  <c r="I130" i="1"/>
  <c r="I36" i="1"/>
  <c r="I68" i="1"/>
  <c r="I100" i="1"/>
  <c r="I12" i="1"/>
  <c r="C34" i="1"/>
  <c r="C119" i="1"/>
  <c r="G113" i="1"/>
  <c r="G90" i="1"/>
  <c r="G72" i="1"/>
  <c r="G49" i="1"/>
  <c r="G26" i="1"/>
  <c r="I106" i="1"/>
  <c r="K90" i="1"/>
  <c r="C68" i="1"/>
  <c r="C113" i="1"/>
  <c r="C49" i="1"/>
  <c r="C21" i="1"/>
  <c r="G130" i="1"/>
  <c r="G112" i="1"/>
  <c r="G89" i="1"/>
  <c r="G66" i="1"/>
  <c r="G48" i="1"/>
  <c r="G25" i="1"/>
  <c r="I82" i="1"/>
  <c r="K66" i="1"/>
  <c r="C12" i="1"/>
  <c r="C99" i="1"/>
  <c r="K13" i="1"/>
  <c r="K21" i="1"/>
  <c r="K29" i="1"/>
  <c r="K37" i="1"/>
  <c r="K45" i="1"/>
  <c r="K53" i="1"/>
  <c r="K61" i="1"/>
  <c r="K69" i="1"/>
  <c r="K77" i="1"/>
  <c r="K85" i="1"/>
  <c r="K93" i="1"/>
  <c r="K101" i="1"/>
  <c r="K109" i="1"/>
  <c r="K117" i="1"/>
  <c r="K125" i="1"/>
  <c r="K14" i="1"/>
  <c r="K22" i="1"/>
  <c r="K30" i="1"/>
  <c r="K38" i="1"/>
  <c r="K46" i="1"/>
  <c r="K54" i="1"/>
  <c r="K62" i="1"/>
  <c r="K70" i="1"/>
  <c r="K78" i="1"/>
  <c r="K86" i="1"/>
  <c r="K94" i="1"/>
  <c r="K102" i="1"/>
  <c r="K110" i="1"/>
  <c r="K118" i="1"/>
  <c r="K126" i="1"/>
  <c r="K15" i="1"/>
  <c r="K23" i="1"/>
  <c r="K31" i="1"/>
  <c r="K39" i="1"/>
  <c r="K47" i="1"/>
  <c r="K55" i="1"/>
  <c r="K63" i="1"/>
  <c r="K71" i="1"/>
  <c r="K79" i="1"/>
  <c r="K87" i="1"/>
  <c r="K95" i="1"/>
  <c r="K103" i="1"/>
  <c r="K111" i="1"/>
  <c r="K119" i="1"/>
  <c r="K127" i="1"/>
  <c r="K16" i="1"/>
  <c r="K24" i="1"/>
  <c r="K32" i="1"/>
  <c r="K40" i="1"/>
  <c r="K48" i="1"/>
  <c r="K56" i="1"/>
  <c r="K64" i="1"/>
  <c r="K72" i="1"/>
  <c r="K80" i="1"/>
  <c r="K88" i="1"/>
  <c r="K96" i="1"/>
  <c r="K104" i="1"/>
  <c r="K112" i="1"/>
  <c r="K120" i="1"/>
  <c r="K128" i="1"/>
  <c r="K17" i="1"/>
  <c r="K25" i="1"/>
  <c r="K33" i="1"/>
  <c r="K41" i="1"/>
  <c r="K49" i="1"/>
  <c r="K57" i="1"/>
  <c r="K65" i="1"/>
  <c r="K73" i="1"/>
  <c r="K81" i="1"/>
  <c r="K89" i="1"/>
  <c r="K97" i="1"/>
  <c r="K105" i="1"/>
  <c r="K113" i="1"/>
  <c r="K121" i="1"/>
  <c r="K129" i="1"/>
  <c r="K19" i="1"/>
  <c r="K27" i="1"/>
  <c r="K35" i="1"/>
  <c r="K43" i="1"/>
  <c r="K51" i="1"/>
  <c r="K59" i="1"/>
  <c r="K67" i="1"/>
  <c r="K75" i="1"/>
  <c r="K83" i="1"/>
  <c r="K91" i="1"/>
  <c r="K99" i="1"/>
  <c r="K107" i="1"/>
  <c r="K115" i="1"/>
  <c r="K123" i="1"/>
  <c r="K131" i="1"/>
  <c r="K36" i="1"/>
  <c r="K68" i="1"/>
  <c r="K100" i="1"/>
  <c r="K12" i="1"/>
  <c r="K42" i="1"/>
  <c r="K74" i="1"/>
  <c r="K106" i="1"/>
  <c r="K44" i="1"/>
  <c r="K76" i="1"/>
  <c r="K108" i="1"/>
  <c r="K18" i="1"/>
  <c r="K50" i="1"/>
  <c r="K82" i="1"/>
  <c r="K114" i="1"/>
  <c r="K20" i="1"/>
  <c r="K52" i="1"/>
  <c r="K84" i="1"/>
  <c r="K116" i="1"/>
  <c r="C26" i="1"/>
  <c r="C111" i="1"/>
  <c r="G129" i="1"/>
  <c r="G106" i="1"/>
  <c r="G88" i="1"/>
  <c r="G65" i="1"/>
  <c r="G42" i="1"/>
  <c r="G24" i="1"/>
  <c r="I76" i="1"/>
  <c r="K60" i="1"/>
  <c r="C24" i="1"/>
  <c r="C70" i="1"/>
  <c r="G128" i="1"/>
  <c r="G105" i="1"/>
  <c r="G82" i="1"/>
  <c r="G64" i="1"/>
  <c r="G41" i="1"/>
  <c r="G18" i="1"/>
  <c r="I74" i="1"/>
  <c r="K130" i="1"/>
  <c r="K58" i="1"/>
  <c r="J6" i="2"/>
  <c r="C16" i="2"/>
  <c r="C24" i="2"/>
  <c r="C32" i="2"/>
  <c r="C40" i="2"/>
  <c r="C48" i="2"/>
  <c r="C56" i="2"/>
  <c r="C64" i="2"/>
  <c r="C72" i="2"/>
  <c r="C80" i="2"/>
  <c r="C88" i="2"/>
  <c r="C96" i="2"/>
  <c r="C104" i="2"/>
  <c r="C112" i="2"/>
  <c r="C120" i="2"/>
  <c r="C128" i="2"/>
  <c r="C30" i="2"/>
  <c r="C70" i="2"/>
  <c r="C118" i="2"/>
  <c r="C71" i="2"/>
  <c r="C17" i="2"/>
  <c r="C25" i="2"/>
  <c r="C33" i="2"/>
  <c r="C41" i="2"/>
  <c r="C49" i="2"/>
  <c r="C57" i="2"/>
  <c r="C65" i="2"/>
  <c r="C73" i="2"/>
  <c r="C81" i="2"/>
  <c r="C89" i="2"/>
  <c r="C97" i="2"/>
  <c r="C105" i="2"/>
  <c r="C113" i="2"/>
  <c r="C121" i="2"/>
  <c r="C129" i="2"/>
  <c r="C46" i="2"/>
  <c r="C102" i="2"/>
  <c r="C15" i="2"/>
  <c r="C39" i="2"/>
  <c r="C79" i="2"/>
  <c r="C111" i="2"/>
  <c r="C18" i="2"/>
  <c r="C26" i="2"/>
  <c r="C34" i="2"/>
  <c r="C42" i="2"/>
  <c r="C50" i="2"/>
  <c r="C58" i="2"/>
  <c r="C66" i="2"/>
  <c r="C74" i="2"/>
  <c r="C82" i="2"/>
  <c r="C90" i="2"/>
  <c r="C98" i="2"/>
  <c r="C106" i="2"/>
  <c r="C114" i="2"/>
  <c r="C122" i="2"/>
  <c r="C130" i="2"/>
  <c r="C22" i="2"/>
  <c r="C94" i="2"/>
  <c r="C31" i="2"/>
  <c r="C95" i="2"/>
  <c r="C19" i="2"/>
  <c r="C27" i="2"/>
  <c r="C35" i="2"/>
  <c r="C43" i="2"/>
  <c r="C51" i="2"/>
  <c r="C59" i="2"/>
  <c r="C67" i="2"/>
  <c r="C75" i="2"/>
  <c r="C83" i="2"/>
  <c r="C91" i="2"/>
  <c r="C99" i="2"/>
  <c r="C107" i="2"/>
  <c r="C115" i="2"/>
  <c r="C123" i="2"/>
  <c r="C131" i="2"/>
  <c r="C54" i="2"/>
  <c r="C86" i="2"/>
  <c r="C14" i="2"/>
  <c r="C63" i="2"/>
  <c r="C127" i="2"/>
  <c r="C20" i="2"/>
  <c r="C28" i="2"/>
  <c r="C36" i="2"/>
  <c r="C44" i="2"/>
  <c r="C52" i="2"/>
  <c r="C60" i="2"/>
  <c r="C68" i="2"/>
  <c r="C76" i="2"/>
  <c r="C84" i="2"/>
  <c r="C92" i="2"/>
  <c r="C100" i="2"/>
  <c r="C108" i="2"/>
  <c r="C116" i="2"/>
  <c r="C124" i="2"/>
  <c r="C132" i="2"/>
  <c r="C38" i="2"/>
  <c r="C78" i="2"/>
  <c r="C126" i="2"/>
  <c r="C23" i="2"/>
  <c r="C55" i="2"/>
  <c r="C87" i="2"/>
  <c r="C103" i="2"/>
  <c r="C21" i="2"/>
  <c r="C29" i="2"/>
  <c r="C37" i="2"/>
  <c r="C45" i="2"/>
  <c r="C53" i="2"/>
  <c r="C61" i="2"/>
  <c r="C69" i="2"/>
  <c r="C77" i="2"/>
  <c r="C85" i="2"/>
  <c r="C93" i="2"/>
  <c r="C101" i="2"/>
  <c r="C109" i="2"/>
  <c r="C117" i="2"/>
  <c r="C125" i="2"/>
  <c r="C133" i="2"/>
  <c r="C62" i="2"/>
  <c r="C110" i="2"/>
  <c r="C47" i="2"/>
  <c r="C119" i="2"/>
  <c r="N11" i="2"/>
  <c r="C6" i="2"/>
  <c r="C5" i="2"/>
  <c r="C18" i="3"/>
  <c r="C34" i="3"/>
  <c r="C56" i="3"/>
  <c r="C72" i="3"/>
  <c r="C84" i="3"/>
  <c r="C97" i="3"/>
  <c r="C109" i="3"/>
  <c r="C122" i="3"/>
  <c r="P10" i="3"/>
  <c r="N5" i="3"/>
  <c r="F7" i="3"/>
  <c r="C133" i="3"/>
  <c r="C121" i="3"/>
  <c r="C108" i="3"/>
  <c r="C96" i="3"/>
  <c r="C82" i="3"/>
  <c r="C69" i="3"/>
  <c r="C52" i="3"/>
  <c r="C32" i="3"/>
  <c r="N6" i="3"/>
  <c r="C132" i="3"/>
  <c r="C120" i="3"/>
  <c r="C106" i="3"/>
  <c r="C93" i="3"/>
  <c r="C81" i="3"/>
  <c r="C68" i="3"/>
  <c r="C50" i="3"/>
  <c r="C28" i="3"/>
  <c r="F6" i="3"/>
  <c r="C130" i="3"/>
  <c r="C117" i="3"/>
  <c r="C105" i="3"/>
  <c r="C92" i="3"/>
  <c r="C80" i="3"/>
  <c r="C66" i="3"/>
  <c r="C48" i="3"/>
  <c r="C26" i="3"/>
  <c r="C129" i="3"/>
  <c r="C116" i="3"/>
  <c r="C104" i="3"/>
  <c r="C90" i="3"/>
  <c r="C77" i="3"/>
  <c r="C65" i="3"/>
  <c r="C44" i="3"/>
  <c r="C24" i="3"/>
  <c r="P4" i="3"/>
  <c r="B4" i="11" s="1"/>
  <c r="C128" i="3"/>
  <c r="C114" i="3"/>
  <c r="C101" i="3"/>
  <c r="C89" i="3"/>
  <c r="C76" i="3"/>
  <c r="C64" i="3"/>
  <c r="C42" i="3"/>
  <c r="C20" i="3"/>
  <c r="C125" i="3"/>
  <c r="C113" i="3"/>
  <c r="C100" i="3"/>
  <c r="C88" i="3"/>
  <c r="C74" i="3"/>
  <c r="C60" i="3"/>
  <c r="C40" i="3"/>
  <c r="C17" i="3"/>
  <c r="C25" i="3"/>
  <c r="C33" i="3"/>
  <c r="C41" i="3"/>
  <c r="C49" i="3"/>
  <c r="C57" i="3"/>
  <c r="C19" i="3"/>
  <c r="C27" i="3"/>
  <c r="C35" i="3"/>
  <c r="C43" i="3"/>
  <c r="C51" i="3"/>
  <c r="C59" i="3"/>
  <c r="C67" i="3"/>
  <c r="C75" i="3"/>
  <c r="C83" i="3"/>
  <c r="C91" i="3"/>
  <c r="C99" i="3"/>
  <c r="C107" i="3"/>
  <c r="C115" i="3"/>
  <c r="C123" i="3"/>
  <c r="C131" i="3"/>
  <c r="C21" i="3"/>
  <c r="C29" i="3"/>
  <c r="C37" i="3"/>
  <c r="C45" i="3"/>
  <c r="C53" i="3"/>
  <c r="C61" i="3"/>
  <c r="C22" i="3"/>
  <c r="C30" i="3"/>
  <c r="C38" i="3"/>
  <c r="C46" i="3"/>
  <c r="C54" i="3"/>
  <c r="C62" i="3"/>
  <c r="C70" i="3"/>
  <c r="C78" i="3"/>
  <c r="C86" i="3"/>
  <c r="C94" i="3"/>
  <c r="C102" i="3"/>
  <c r="C110" i="3"/>
  <c r="C118" i="3"/>
  <c r="C126" i="3"/>
  <c r="C134" i="3"/>
  <c r="C23" i="3"/>
  <c r="C31" i="3"/>
  <c r="C39" i="3"/>
  <c r="C47" i="3"/>
  <c r="C55" i="3"/>
  <c r="C63" i="3"/>
  <c r="C71" i="3"/>
  <c r="C79" i="3"/>
  <c r="C87" i="3"/>
  <c r="C95" i="3"/>
  <c r="C103" i="3"/>
  <c r="C111" i="3"/>
  <c r="C119" i="3"/>
  <c r="C127" i="3"/>
  <c r="C15" i="3"/>
  <c r="C124" i="3"/>
  <c r="C112" i="3"/>
  <c r="C98" i="3"/>
  <c r="C85" i="3"/>
  <c r="C73" i="3"/>
  <c r="C58" i="3"/>
  <c r="C36" i="3"/>
  <c r="C16" i="3"/>
  <c r="C123" i="5"/>
  <c r="C41" i="5"/>
  <c r="C113" i="5"/>
  <c r="C51" i="5"/>
  <c r="C131" i="5"/>
  <c r="G4" i="5"/>
  <c r="C121" i="5"/>
  <c r="C36" i="5"/>
  <c r="I5" i="5"/>
  <c r="C105" i="5"/>
  <c r="C84" i="5"/>
  <c r="C35" i="5"/>
  <c r="F6" i="5"/>
  <c r="C129" i="5"/>
  <c r="C57" i="5"/>
  <c r="C130" i="5"/>
  <c r="C122" i="5"/>
  <c r="C114" i="5"/>
  <c r="C96" i="5"/>
  <c r="C81" i="5"/>
  <c r="C75" i="5"/>
  <c r="C60" i="5"/>
  <c r="C17" i="5"/>
  <c r="G6" i="5"/>
  <c r="C124" i="5"/>
  <c r="C116" i="5"/>
  <c r="C107" i="5"/>
  <c r="C65" i="5"/>
  <c r="C59" i="5"/>
  <c r="C44" i="5"/>
  <c r="C125" i="5"/>
  <c r="C117" i="5"/>
  <c r="C100" i="5"/>
  <c r="C89" i="5"/>
  <c r="C83" i="5"/>
  <c r="C68" i="5"/>
  <c r="C25" i="5"/>
  <c r="C19" i="5"/>
  <c r="C5" i="5"/>
  <c r="C12" i="5"/>
  <c r="C126" i="5"/>
  <c r="C118" i="5"/>
  <c r="C110" i="5"/>
  <c r="C104" i="5"/>
  <c r="C92" i="5"/>
  <c r="C49" i="5"/>
  <c r="C43" i="5"/>
  <c r="C28" i="5"/>
  <c r="C16" i="5"/>
  <c r="C24" i="5"/>
  <c r="C32" i="5"/>
  <c r="C40" i="5"/>
  <c r="C48" i="5"/>
  <c r="C56" i="5"/>
  <c r="C64" i="5"/>
  <c r="C72" i="5"/>
  <c r="C80" i="5"/>
  <c r="C88" i="5"/>
  <c r="C15" i="5"/>
  <c r="C23" i="5"/>
  <c r="C31" i="5"/>
  <c r="C39" i="5"/>
  <c r="C47" i="5"/>
  <c r="C55" i="5"/>
  <c r="C63" i="5"/>
  <c r="C71" i="5"/>
  <c r="C79" i="5"/>
  <c r="C87" i="5"/>
  <c r="C95" i="5"/>
  <c r="C103" i="5"/>
  <c r="C14" i="5"/>
  <c r="C22" i="5"/>
  <c r="C30" i="5"/>
  <c r="C38" i="5"/>
  <c r="C46" i="5"/>
  <c r="C54" i="5"/>
  <c r="C62" i="5"/>
  <c r="C70" i="5"/>
  <c r="C78" i="5"/>
  <c r="C86" i="5"/>
  <c r="C94" i="5"/>
  <c r="C102" i="5"/>
  <c r="C13" i="5"/>
  <c r="C21" i="5"/>
  <c r="C29" i="5"/>
  <c r="C37" i="5"/>
  <c r="C45" i="5"/>
  <c r="C53" i="5"/>
  <c r="C61" i="5"/>
  <c r="C69" i="5"/>
  <c r="C77" i="5"/>
  <c r="C85" i="5"/>
  <c r="C93" i="5"/>
  <c r="C101" i="5"/>
  <c r="C109" i="5"/>
  <c r="C18" i="5"/>
  <c r="C26" i="5"/>
  <c r="C34" i="5"/>
  <c r="C42" i="5"/>
  <c r="C50" i="5"/>
  <c r="C58" i="5"/>
  <c r="C66" i="5"/>
  <c r="C74" i="5"/>
  <c r="C82" i="5"/>
  <c r="C90" i="5"/>
  <c r="C98" i="5"/>
  <c r="C106" i="5"/>
  <c r="C6" i="5"/>
  <c r="C127" i="5"/>
  <c r="C119" i="5"/>
  <c r="C111" i="5"/>
  <c r="C97" i="5"/>
  <c r="C73" i="5"/>
  <c r="C67" i="5"/>
  <c r="C52" i="5"/>
  <c r="F4" i="5"/>
  <c r="C128" i="5"/>
  <c r="C120" i="5"/>
  <c r="C112" i="5"/>
  <c r="C108" i="5"/>
  <c r="C99" i="5"/>
  <c r="C91" i="5"/>
  <c r="C76" i="5"/>
  <c r="C33" i="5"/>
  <c r="C27" i="5"/>
  <c r="D4" i="8"/>
  <c r="C107" i="8"/>
  <c r="C75" i="8"/>
  <c r="C43" i="8"/>
  <c r="E4" i="8"/>
  <c r="C132" i="8"/>
  <c r="C100" i="8"/>
  <c r="C68" i="8"/>
  <c r="C36" i="8"/>
  <c r="M4" i="8"/>
  <c r="C131" i="8"/>
  <c r="C99" i="8"/>
  <c r="C67" i="8"/>
  <c r="C35" i="8"/>
  <c r="E5" i="8"/>
  <c r="C124" i="8"/>
  <c r="C92" i="8"/>
  <c r="C60" i="8"/>
  <c r="C28" i="8"/>
  <c r="F5" i="8"/>
  <c r="C123" i="8"/>
  <c r="C91" i="8"/>
  <c r="C59" i="8"/>
  <c r="C27" i="8"/>
  <c r="G6" i="8"/>
  <c r="C116" i="8"/>
  <c r="C84" i="8"/>
  <c r="C52" i="8"/>
  <c r="C20" i="8"/>
  <c r="K6" i="8"/>
  <c r="C115" i="8"/>
  <c r="C83" i="8"/>
  <c r="C51" i="8"/>
  <c r="C19" i="8"/>
  <c r="D18" i="8"/>
  <c r="D22" i="8"/>
  <c r="D26" i="8"/>
  <c r="D30" i="8"/>
  <c r="D34" i="8"/>
  <c r="D38" i="8"/>
  <c r="D42" i="8"/>
  <c r="D46" i="8"/>
  <c r="D21" i="8"/>
  <c r="D37" i="8"/>
  <c r="D39" i="8"/>
  <c r="D16" i="8"/>
  <c r="D24" i="8"/>
  <c r="D33" i="8"/>
  <c r="D35" i="8"/>
  <c r="D49" i="8"/>
  <c r="D53" i="8"/>
  <c r="D57" i="8"/>
  <c r="D61" i="8"/>
  <c r="D65" i="8"/>
  <c r="D69" i="8"/>
  <c r="D73" i="8"/>
  <c r="D77" i="8"/>
  <c r="D81" i="8"/>
  <c r="D85" i="8"/>
  <c r="D89" i="8"/>
  <c r="D93" i="8"/>
  <c r="D19" i="8"/>
  <c r="D29" i="8"/>
  <c r="D31" i="8"/>
  <c r="D44" i="8"/>
  <c r="D27" i="8"/>
  <c r="D40" i="8"/>
  <c r="D48" i="8"/>
  <c r="D52" i="8"/>
  <c r="D56" i="8"/>
  <c r="D60" i="8"/>
  <c r="D64" i="8"/>
  <c r="D68" i="8"/>
  <c r="D72" i="8"/>
  <c r="D76" i="8"/>
  <c r="D80" i="8"/>
  <c r="D84" i="8"/>
  <c r="D88" i="8"/>
  <c r="D92" i="8"/>
  <c r="D96" i="8"/>
  <c r="D100" i="8"/>
  <c r="D104" i="8"/>
  <c r="D108" i="8"/>
  <c r="D112" i="8"/>
  <c r="D116" i="8"/>
  <c r="D17" i="8"/>
  <c r="D25" i="8"/>
  <c r="D36" i="8"/>
  <c r="D15" i="8"/>
  <c r="D23" i="8"/>
  <c r="D28" i="8"/>
  <c r="D45" i="8"/>
  <c r="J5" i="8"/>
  <c r="C130" i="8"/>
  <c r="C122" i="8"/>
  <c r="C114" i="8"/>
  <c r="C106" i="8"/>
  <c r="C98" i="8"/>
  <c r="C90" i="8"/>
  <c r="C82" i="8"/>
  <c r="C74" i="8"/>
  <c r="C66" i="8"/>
  <c r="C58" i="8"/>
  <c r="C50" i="8"/>
  <c r="C42" i="8"/>
  <c r="C34" i="8"/>
  <c r="C26" i="8"/>
  <c r="C18" i="8"/>
  <c r="D115" i="8"/>
  <c r="D113" i="8"/>
  <c r="D106" i="8"/>
  <c r="D99" i="8"/>
  <c r="D97" i="8"/>
  <c r="D94" i="8"/>
  <c r="D91" i="8"/>
  <c r="D66" i="8"/>
  <c r="D50" i="8"/>
  <c r="D43" i="8"/>
  <c r="I4" i="8"/>
  <c r="N6" i="8"/>
  <c r="C129" i="8"/>
  <c r="C121" i="8"/>
  <c r="C113" i="8"/>
  <c r="C105" i="8"/>
  <c r="C97" i="8"/>
  <c r="C89" i="8"/>
  <c r="C81" i="8"/>
  <c r="C73" i="8"/>
  <c r="C65" i="8"/>
  <c r="C57" i="8"/>
  <c r="C49" i="8"/>
  <c r="C41" i="8"/>
  <c r="C33" i="8"/>
  <c r="C25" i="8"/>
  <c r="C17" i="8"/>
  <c r="D130" i="8"/>
  <c r="D126" i="8"/>
  <c r="D122" i="8"/>
  <c r="D118" i="8"/>
  <c r="D90" i="8"/>
  <c r="D87" i="8"/>
  <c r="D71" i="8"/>
  <c r="D55" i="8"/>
  <c r="L4" i="8"/>
  <c r="N5" i="8"/>
  <c r="O6" i="8"/>
  <c r="C128" i="8"/>
  <c r="C120" i="8"/>
  <c r="C112" i="8"/>
  <c r="C104" i="8"/>
  <c r="C96" i="8"/>
  <c r="C88" i="8"/>
  <c r="C80" i="8"/>
  <c r="C72" i="8"/>
  <c r="C64" i="8"/>
  <c r="C56" i="8"/>
  <c r="C48" i="8"/>
  <c r="C40" i="8"/>
  <c r="C32" i="8"/>
  <c r="C24" i="8"/>
  <c r="C16" i="8"/>
  <c r="D111" i="8"/>
  <c r="D109" i="8"/>
  <c r="D102" i="8"/>
  <c r="D86" i="8"/>
  <c r="D83" i="8"/>
  <c r="D70" i="8"/>
  <c r="D54" i="8"/>
  <c r="D41" i="8"/>
  <c r="C6" i="8"/>
  <c r="C127" i="8"/>
  <c r="C119" i="8"/>
  <c r="C111" i="8"/>
  <c r="C103" i="8"/>
  <c r="C95" i="8"/>
  <c r="C87" i="8"/>
  <c r="C79" i="8"/>
  <c r="C71" i="8"/>
  <c r="C63" i="8"/>
  <c r="C55" i="8"/>
  <c r="C47" i="8"/>
  <c r="C39" i="8"/>
  <c r="C31" i="8"/>
  <c r="C23" i="8"/>
  <c r="C15" i="8"/>
  <c r="D131" i="8"/>
  <c r="D127" i="8"/>
  <c r="D123" i="8"/>
  <c r="D119" i="8"/>
  <c r="D82" i="8"/>
  <c r="D79" i="8"/>
  <c r="D75" i="8"/>
  <c r="D59" i="8"/>
  <c r="D32" i="8"/>
  <c r="D129" i="8"/>
  <c r="D125" i="8"/>
  <c r="D95" i="8"/>
  <c r="D67" i="8"/>
  <c r="D51" i="8"/>
  <c r="Q4" i="8"/>
  <c r="C14" i="8"/>
  <c r="C126" i="8"/>
  <c r="C118" i="8"/>
  <c r="C110" i="8"/>
  <c r="C102" i="8"/>
  <c r="C94" i="8"/>
  <c r="C86" i="8"/>
  <c r="C78" i="8"/>
  <c r="C70" i="8"/>
  <c r="C62" i="8"/>
  <c r="C54" i="8"/>
  <c r="C46" i="8"/>
  <c r="C38" i="8"/>
  <c r="C30" i="8"/>
  <c r="C22" i="8"/>
  <c r="D14" i="8"/>
  <c r="D114" i="8"/>
  <c r="D107" i="8"/>
  <c r="D105" i="8"/>
  <c r="D98" i="8"/>
  <c r="D78" i="8"/>
  <c r="D74" i="8"/>
  <c r="D58" i="8"/>
  <c r="D47" i="8"/>
  <c r="D133" i="8"/>
  <c r="D121" i="8"/>
  <c r="D5" i="8"/>
  <c r="F6" i="8"/>
  <c r="C133" i="8"/>
  <c r="C125" i="8"/>
  <c r="C117" i="8"/>
  <c r="C109" i="8"/>
  <c r="C101" i="8"/>
  <c r="C93" i="8"/>
  <c r="C85" i="8"/>
  <c r="C77" i="8"/>
  <c r="C69" i="8"/>
  <c r="C61" i="8"/>
  <c r="C53" i="8"/>
  <c r="C45" i="8"/>
  <c r="C37" i="8"/>
  <c r="C29" i="8"/>
  <c r="D132" i="8"/>
  <c r="D128" i="8"/>
  <c r="D124" i="8"/>
  <c r="D120" i="8"/>
  <c r="D63" i="8"/>
  <c r="D20" i="8"/>
  <c r="D2" i="6"/>
  <c r="M9" i="7"/>
  <c r="I4" i="7"/>
  <c r="I25" i="7" s="1"/>
  <c r="G5" i="7"/>
  <c r="H5" i="7"/>
  <c r="I5" i="7"/>
  <c r="I12" i="7"/>
  <c r="I115" i="7"/>
  <c r="I97" i="7"/>
  <c r="I75" i="7"/>
  <c r="I55" i="7"/>
  <c r="I35" i="7"/>
  <c r="I14" i="7"/>
  <c r="K6" i="7"/>
  <c r="K5" i="7"/>
  <c r="I114" i="7"/>
  <c r="I94" i="7"/>
  <c r="I74" i="7"/>
  <c r="I51" i="7"/>
  <c r="I33" i="7"/>
  <c r="D4" i="7"/>
  <c r="D12" i="7" s="1"/>
  <c r="I131" i="7"/>
  <c r="I113" i="7"/>
  <c r="I90" i="7"/>
  <c r="I71" i="7"/>
  <c r="I50" i="7"/>
  <c r="I30" i="7"/>
  <c r="E4" i="7"/>
  <c r="I129" i="7"/>
  <c r="I110" i="7"/>
  <c r="I89" i="7"/>
  <c r="I67" i="7"/>
  <c r="I49" i="7"/>
  <c r="I26" i="7"/>
  <c r="H4" i="7"/>
  <c r="D6" i="7"/>
  <c r="I127" i="7"/>
  <c r="I106" i="7"/>
  <c r="I87" i="7"/>
  <c r="I65" i="7"/>
  <c r="I46" i="7"/>
  <c r="I20" i="7"/>
  <c r="I28" i="7"/>
  <c r="I36" i="7"/>
  <c r="I44" i="7"/>
  <c r="I52" i="7"/>
  <c r="I60" i="7"/>
  <c r="I68" i="7"/>
  <c r="I76" i="7"/>
  <c r="I84" i="7"/>
  <c r="I92" i="7"/>
  <c r="I100" i="7"/>
  <c r="I108" i="7"/>
  <c r="I116" i="7"/>
  <c r="I124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6" i="7"/>
  <c r="I24" i="7"/>
  <c r="I32" i="7"/>
  <c r="I40" i="7"/>
  <c r="I48" i="7"/>
  <c r="I56" i="7"/>
  <c r="I64" i="7"/>
  <c r="I72" i="7"/>
  <c r="I80" i="7"/>
  <c r="I88" i="7"/>
  <c r="I96" i="7"/>
  <c r="I104" i="7"/>
  <c r="I112" i="7"/>
  <c r="I120" i="7"/>
  <c r="I128" i="7"/>
  <c r="I22" i="7"/>
  <c r="I34" i="7"/>
  <c r="I47" i="7"/>
  <c r="I59" i="7"/>
  <c r="I73" i="7"/>
  <c r="I86" i="7"/>
  <c r="I98" i="7"/>
  <c r="I111" i="7"/>
  <c r="I123" i="7"/>
  <c r="I15" i="7"/>
  <c r="I27" i="7"/>
  <c r="I41" i="7"/>
  <c r="I54" i="7"/>
  <c r="I66" i="7"/>
  <c r="I79" i="7"/>
  <c r="I91" i="7"/>
  <c r="I105" i="7"/>
  <c r="I118" i="7"/>
  <c r="I130" i="7"/>
  <c r="I18" i="7"/>
  <c r="I31" i="7"/>
  <c r="I43" i="7"/>
  <c r="I57" i="7"/>
  <c r="I70" i="7"/>
  <c r="I82" i="7"/>
  <c r="I95" i="7"/>
  <c r="I107" i="7"/>
  <c r="I121" i="7"/>
  <c r="E6" i="7"/>
  <c r="I126" i="7"/>
  <c r="I103" i="7"/>
  <c r="I83" i="7"/>
  <c r="I63" i="7"/>
  <c r="I42" i="7"/>
  <c r="I23" i="7"/>
  <c r="L4" i="7"/>
  <c r="I122" i="7"/>
  <c r="I102" i="7"/>
  <c r="I81" i="7"/>
  <c r="I62" i="7"/>
  <c r="I39" i="7"/>
  <c r="I19" i="7"/>
  <c r="F5" i="7"/>
  <c r="I119" i="7"/>
  <c r="I99" i="7"/>
  <c r="I78" i="7"/>
  <c r="I58" i="7"/>
  <c r="I38" i="7"/>
  <c r="I17" i="7"/>
  <c r="M3" i="7"/>
  <c r="J4" i="7"/>
  <c r="J12" i="7" s="1"/>
  <c r="F6" i="7"/>
  <c r="C4" i="7"/>
  <c r="C12" i="7" s="1"/>
  <c r="K4" i="7"/>
  <c r="G6" i="7"/>
  <c r="C5" i="7"/>
  <c r="J6" i="7"/>
  <c r="C6" i="7"/>
  <c r="C3" i="6"/>
  <c r="J4" i="8"/>
  <c r="C5" i="8"/>
  <c r="K5" i="8"/>
  <c r="L6" i="8"/>
  <c r="R3" i="8"/>
  <c r="G5" i="8"/>
  <c r="O5" i="8"/>
  <c r="H6" i="8"/>
  <c r="P6" i="8"/>
  <c r="H5" i="8"/>
  <c r="P5" i="8"/>
  <c r="I6" i="8"/>
  <c r="Q6" i="8"/>
  <c r="H5" i="5"/>
  <c r="J3" i="5"/>
  <c r="B5" i="11" s="1"/>
  <c r="H4" i="5"/>
  <c r="D6" i="5"/>
  <c r="I4" i="5"/>
  <c r="E6" i="5"/>
  <c r="D5" i="5"/>
  <c r="E5" i="5"/>
  <c r="L6" i="3"/>
  <c r="D6" i="3"/>
  <c r="E6" i="3"/>
  <c r="K6" i="2"/>
  <c r="K4" i="2"/>
  <c r="L6" i="2"/>
  <c r="M6" i="2"/>
  <c r="I6" i="2"/>
  <c r="H4" i="2"/>
  <c r="I4" i="2"/>
  <c r="T6" i="1"/>
  <c r="K5" i="1"/>
  <c r="T4" i="1"/>
  <c r="L4" i="1"/>
  <c r="V9" i="1"/>
  <c r="O4" i="1"/>
  <c r="D6" i="1"/>
  <c r="S4" i="1"/>
  <c r="C6" i="1"/>
  <c r="C5" i="1"/>
  <c r="D5" i="1"/>
  <c r="M5" i="1"/>
  <c r="U6" i="1"/>
  <c r="S5" i="1"/>
  <c r="H6" i="1"/>
  <c r="U4" i="1"/>
  <c r="E4" i="1"/>
  <c r="N4" i="1"/>
  <c r="P6" i="1"/>
  <c r="Q6" i="1"/>
  <c r="H4" i="1"/>
  <c r="R6" i="1"/>
  <c r="Q4" i="1"/>
  <c r="L5" i="1"/>
  <c r="R4" i="1"/>
  <c r="R9" i="8"/>
  <c r="B6" i="11" s="1"/>
  <c r="J9" i="5"/>
  <c r="I7" i="3"/>
  <c r="K7" i="3"/>
  <c r="H5" i="3"/>
  <c r="H7" i="3"/>
  <c r="I5" i="3"/>
  <c r="J5" i="3"/>
  <c r="D5" i="3"/>
  <c r="L5" i="3"/>
  <c r="E5" i="3"/>
  <c r="M5" i="3"/>
  <c r="I6" i="1"/>
  <c r="J6" i="1"/>
  <c r="K6" i="1"/>
  <c r="N5" i="1"/>
  <c r="O5" i="1"/>
  <c r="P5" i="1"/>
  <c r="M6" i="1"/>
  <c r="E5" i="1"/>
  <c r="I5" i="1"/>
  <c r="G5" i="1"/>
  <c r="G6" i="1"/>
  <c r="H5" i="2"/>
  <c r="L5" i="2"/>
  <c r="M5" i="2"/>
  <c r="J5" i="2"/>
  <c r="K5" i="2"/>
  <c r="N3" i="2"/>
  <c r="B3" i="11" s="1"/>
  <c r="N2" i="2"/>
  <c r="V3" i="1"/>
  <c r="C20" i="1" l="1"/>
  <c r="C48" i="1"/>
  <c r="C63" i="1"/>
  <c r="C90" i="1"/>
  <c r="C35" i="1"/>
  <c r="C61" i="1"/>
  <c r="C51" i="1"/>
  <c r="C65" i="1"/>
  <c r="C129" i="1"/>
  <c r="C84" i="1"/>
  <c r="C98" i="1"/>
  <c r="C15" i="1"/>
  <c r="C118" i="1"/>
  <c r="C32" i="1"/>
  <c r="C13" i="1"/>
  <c r="C29" i="1"/>
  <c r="S14" i="1"/>
  <c r="S22" i="1"/>
  <c r="S30" i="1"/>
  <c r="S38" i="1"/>
  <c r="S46" i="1"/>
  <c r="S54" i="1"/>
  <c r="S62" i="1"/>
  <c r="S70" i="1"/>
  <c r="S78" i="1"/>
  <c r="S86" i="1"/>
  <c r="S94" i="1"/>
  <c r="S102" i="1"/>
  <c r="S110" i="1"/>
  <c r="S118" i="1"/>
  <c r="S126" i="1"/>
  <c r="S15" i="1"/>
  <c r="S23" i="1"/>
  <c r="S31" i="1"/>
  <c r="S39" i="1"/>
  <c r="S47" i="1"/>
  <c r="S55" i="1"/>
  <c r="S63" i="1"/>
  <c r="S71" i="1"/>
  <c r="S79" i="1"/>
  <c r="S87" i="1"/>
  <c r="S95" i="1"/>
  <c r="S103" i="1"/>
  <c r="S111" i="1"/>
  <c r="S119" i="1"/>
  <c r="S127" i="1"/>
  <c r="S16" i="1"/>
  <c r="S24" i="1"/>
  <c r="S32" i="1"/>
  <c r="S40" i="1"/>
  <c r="S48" i="1"/>
  <c r="S56" i="1"/>
  <c r="S64" i="1"/>
  <c r="S72" i="1"/>
  <c r="S80" i="1"/>
  <c r="S88" i="1"/>
  <c r="S96" i="1"/>
  <c r="S104" i="1"/>
  <c r="S112" i="1"/>
  <c r="S120" i="1"/>
  <c r="S128" i="1"/>
  <c r="S17" i="1"/>
  <c r="S25" i="1"/>
  <c r="S33" i="1"/>
  <c r="S41" i="1"/>
  <c r="S49" i="1"/>
  <c r="S57" i="1"/>
  <c r="S65" i="1"/>
  <c r="S73" i="1"/>
  <c r="S81" i="1"/>
  <c r="S89" i="1"/>
  <c r="S97" i="1"/>
  <c r="S105" i="1"/>
  <c r="S113" i="1"/>
  <c r="S121" i="1"/>
  <c r="S129" i="1"/>
  <c r="S18" i="1"/>
  <c r="S26" i="1"/>
  <c r="S34" i="1"/>
  <c r="S42" i="1"/>
  <c r="S50" i="1"/>
  <c r="S58" i="1"/>
  <c r="S66" i="1"/>
  <c r="S74" i="1"/>
  <c r="S82" i="1"/>
  <c r="S90" i="1"/>
  <c r="S98" i="1"/>
  <c r="S106" i="1"/>
  <c r="S114" i="1"/>
  <c r="S122" i="1"/>
  <c r="S130" i="1"/>
  <c r="S13" i="1"/>
  <c r="S36" i="1"/>
  <c r="S59" i="1"/>
  <c r="S77" i="1"/>
  <c r="S100" i="1"/>
  <c r="S123" i="1"/>
  <c r="S20" i="1"/>
  <c r="S43" i="1"/>
  <c r="S61" i="1"/>
  <c r="S84" i="1"/>
  <c r="S107" i="1"/>
  <c r="S125" i="1"/>
  <c r="S21" i="1"/>
  <c r="S44" i="1"/>
  <c r="S67" i="1"/>
  <c r="S85" i="1"/>
  <c r="S108" i="1"/>
  <c r="S131" i="1"/>
  <c r="S28" i="1"/>
  <c r="S51" i="1"/>
  <c r="S69" i="1"/>
  <c r="S92" i="1"/>
  <c r="S115" i="1"/>
  <c r="S37" i="1"/>
  <c r="S83" i="1"/>
  <c r="S124" i="1"/>
  <c r="S117" i="1"/>
  <c r="S45" i="1"/>
  <c r="S91" i="1"/>
  <c r="S12" i="1"/>
  <c r="S52" i="1"/>
  <c r="S93" i="1"/>
  <c r="S53" i="1"/>
  <c r="S99" i="1"/>
  <c r="S76" i="1"/>
  <c r="S19" i="1"/>
  <c r="S60" i="1"/>
  <c r="S101" i="1"/>
  <c r="S27" i="1"/>
  <c r="S68" i="1"/>
  <c r="S109" i="1"/>
  <c r="S29" i="1"/>
  <c r="S75" i="1"/>
  <c r="S116" i="1"/>
  <c r="S35" i="1"/>
  <c r="C67" i="1"/>
  <c r="C114" i="1"/>
  <c r="C121" i="1"/>
  <c r="C76" i="1"/>
  <c r="C109" i="1"/>
  <c r="C23" i="1"/>
  <c r="C50" i="1"/>
  <c r="C43" i="1"/>
  <c r="C53" i="1"/>
  <c r="C82" i="1"/>
  <c r="Q14" i="1"/>
  <c r="Q22" i="1"/>
  <c r="Q30" i="1"/>
  <c r="Q38" i="1"/>
  <c r="Q46" i="1"/>
  <c r="Q54" i="1"/>
  <c r="Q62" i="1"/>
  <c r="Q70" i="1"/>
  <c r="Q78" i="1"/>
  <c r="Q86" i="1"/>
  <c r="Q94" i="1"/>
  <c r="Q102" i="1"/>
  <c r="Q110" i="1"/>
  <c r="Q118" i="1"/>
  <c r="Q126" i="1"/>
  <c r="Q15" i="1"/>
  <c r="Q23" i="1"/>
  <c r="Q31" i="1"/>
  <c r="Q39" i="1"/>
  <c r="Q47" i="1"/>
  <c r="Q55" i="1"/>
  <c r="Q63" i="1"/>
  <c r="Q71" i="1"/>
  <c r="Q79" i="1"/>
  <c r="Q87" i="1"/>
  <c r="Q95" i="1"/>
  <c r="Q103" i="1"/>
  <c r="Q111" i="1"/>
  <c r="Q119" i="1"/>
  <c r="Q127" i="1"/>
  <c r="Q16" i="1"/>
  <c r="Q24" i="1"/>
  <c r="Q32" i="1"/>
  <c r="Q40" i="1"/>
  <c r="Q48" i="1"/>
  <c r="Q56" i="1"/>
  <c r="Q64" i="1"/>
  <c r="Q72" i="1"/>
  <c r="Q80" i="1"/>
  <c r="Q88" i="1"/>
  <c r="Q96" i="1"/>
  <c r="Q104" i="1"/>
  <c r="Q112" i="1"/>
  <c r="Q120" i="1"/>
  <c r="Q128" i="1"/>
  <c r="Q17" i="1"/>
  <c r="Q25" i="1"/>
  <c r="Q33" i="1"/>
  <c r="Q41" i="1"/>
  <c r="Q49" i="1"/>
  <c r="Q57" i="1"/>
  <c r="Q65" i="1"/>
  <c r="Q73" i="1"/>
  <c r="Q81" i="1"/>
  <c r="Q89" i="1"/>
  <c r="Q97" i="1"/>
  <c r="Q105" i="1"/>
  <c r="Q113" i="1"/>
  <c r="Q121" i="1"/>
  <c r="Q129" i="1"/>
  <c r="Q18" i="1"/>
  <c r="Q26" i="1"/>
  <c r="Q34" i="1"/>
  <c r="Q42" i="1"/>
  <c r="Q50" i="1"/>
  <c r="Q58" i="1"/>
  <c r="Q66" i="1"/>
  <c r="Q74" i="1"/>
  <c r="Q82" i="1"/>
  <c r="Q90" i="1"/>
  <c r="Q98" i="1"/>
  <c r="Q106" i="1"/>
  <c r="Q114" i="1"/>
  <c r="Q122" i="1"/>
  <c r="Q130" i="1"/>
  <c r="Q29" i="1"/>
  <c r="Q52" i="1"/>
  <c r="Q75" i="1"/>
  <c r="Q93" i="1"/>
  <c r="Q116" i="1"/>
  <c r="Q13" i="1"/>
  <c r="Q36" i="1"/>
  <c r="Q59" i="1"/>
  <c r="Q77" i="1"/>
  <c r="Q100" i="1"/>
  <c r="Q123" i="1"/>
  <c r="Q19" i="1"/>
  <c r="Q37" i="1"/>
  <c r="Q60" i="1"/>
  <c r="Q83" i="1"/>
  <c r="Q101" i="1"/>
  <c r="Q124" i="1"/>
  <c r="Q21" i="1"/>
  <c r="Q44" i="1"/>
  <c r="Q67" i="1"/>
  <c r="Q85" i="1"/>
  <c r="Q108" i="1"/>
  <c r="Q131" i="1"/>
  <c r="Q53" i="1"/>
  <c r="Q99" i="1"/>
  <c r="Q91" i="1"/>
  <c r="Q20" i="1"/>
  <c r="Q61" i="1"/>
  <c r="Q107" i="1"/>
  <c r="Q27" i="1"/>
  <c r="Q68" i="1"/>
  <c r="Q109" i="1"/>
  <c r="Q28" i="1"/>
  <c r="Q69" i="1"/>
  <c r="Q115" i="1"/>
  <c r="Q76" i="1"/>
  <c r="Q12" i="1"/>
  <c r="Q92" i="1"/>
  <c r="Q35" i="1"/>
  <c r="Q117" i="1"/>
  <c r="Q43" i="1"/>
  <c r="Q84" i="1"/>
  <c r="Q125" i="1"/>
  <c r="Q45" i="1"/>
  <c r="Q51" i="1"/>
  <c r="O16" i="1"/>
  <c r="O24" i="1"/>
  <c r="O32" i="1"/>
  <c r="O40" i="1"/>
  <c r="O48" i="1"/>
  <c r="O56" i="1"/>
  <c r="O64" i="1"/>
  <c r="O72" i="1"/>
  <c r="O80" i="1"/>
  <c r="O88" i="1"/>
  <c r="O96" i="1"/>
  <c r="O104" i="1"/>
  <c r="O112" i="1"/>
  <c r="O120" i="1"/>
  <c r="O128" i="1"/>
  <c r="O18" i="1"/>
  <c r="O26" i="1"/>
  <c r="O34" i="1"/>
  <c r="O42" i="1"/>
  <c r="O50" i="1"/>
  <c r="O58" i="1"/>
  <c r="O66" i="1"/>
  <c r="O74" i="1"/>
  <c r="O82" i="1"/>
  <c r="O90" i="1"/>
  <c r="O98" i="1"/>
  <c r="O106" i="1"/>
  <c r="O114" i="1"/>
  <c r="O122" i="1"/>
  <c r="O130" i="1"/>
  <c r="O19" i="1"/>
  <c r="O27" i="1"/>
  <c r="O35" i="1"/>
  <c r="O43" i="1"/>
  <c r="O51" i="1"/>
  <c r="O59" i="1"/>
  <c r="O67" i="1"/>
  <c r="O75" i="1"/>
  <c r="O83" i="1"/>
  <c r="O91" i="1"/>
  <c r="O99" i="1"/>
  <c r="O107" i="1"/>
  <c r="O115" i="1"/>
  <c r="O123" i="1"/>
  <c r="O131" i="1"/>
  <c r="O13" i="1"/>
  <c r="O21" i="1"/>
  <c r="O29" i="1"/>
  <c r="O37" i="1"/>
  <c r="O45" i="1"/>
  <c r="O53" i="1"/>
  <c r="O61" i="1"/>
  <c r="O69" i="1"/>
  <c r="O77" i="1"/>
  <c r="O85" i="1"/>
  <c r="O93" i="1"/>
  <c r="O101" i="1"/>
  <c r="O109" i="1"/>
  <c r="O117" i="1"/>
  <c r="O125" i="1"/>
  <c r="O25" i="1"/>
  <c r="O41" i="1"/>
  <c r="O57" i="1"/>
  <c r="O73" i="1"/>
  <c r="O89" i="1"/>
  <c r="O105" i="1"/>
  <c r="O121" i="1"/>
  <c r="O28" i="1"/>
  <c r="O60" i="1"/>
  <c r="O108" i="1"/>
  <c r="O70" i="1"/>
  <c r="O39" i="1"/>
  <c r="O44" i="1"/>
  <c r="O76" i="1"/>
  <c r="O92" i="1"/>
  <c r="O124" i="1"/>
  <c r="O71" i="1"/>
  <c r="O14" i="1"/>
  <c r="O30" i="1"/>
  <c r="O46" i="1"/>
  <c r="O62" i="1"/>
  <c r="O78" i="1"/>
  <c r="O94" i="1"/>
  <c r="O110" i="1"/>
  <c r="O126" i="1"/>
  <c r="O33" i="1"/>
  <c r="O65" i="1"/>
  <c r="O97" i="1"/>
  <c r="O129" i="1"/>
  <c r="O86" i="1"/>
  <c r="O87" i="1"/>
  <c r="O15" i="1"/>
  <c r="O31" i="1"/>
  <c r="O47" i="1"/>
  <c r="O63" i="1"/>
  <c r="O79" i="1"/>
  <c r="O95" i="1"/>
  <c r="O111" i="1"/>
  <c r="O127" i="1"/>
  <c r="O22" i="1"/>
  <c r="O54" i="1"/>
  <c r="O102" i="1"/>
  <c r="O23" i="1"/>
  <c r="O119" i="1"/>
  <c r="O17" i="1"/>
  <c r="O49" i="1"/>
  <c r="O81" i="1"/>
  <c r="O113" i="1"/>
  <c r="O55" i="1"/>
  <c r="O20" i="1"/>
  <c r="O36" i="1"/>
  <c r="O52" i="1"/>
  <c r="O68" i="1"/>
  <c r="O84" i="1"/>
  <c r="O100" i="1"/>
  <c r="O116" i="1"/>
  <c r="O12" i="1"/>
  <c r="O38" i="1"/>
  <c r="O118" i="1"/>
  <c r="O103" i="1"/>
  <c r="C123" i="1"/>
  <c r="C38" i="1"/>
  <c r="C30" i="1"/>
  <c r="C79" i="1"/>
  <c r="C117" i="1"/>
  <c r="C120" i="1"/>
  <c r="C103" i="1"/>
  <c r="C73" i="1"/>
  <c r="C28" i="1"/>
  <c r="C92" i="1"/>
  <c r="C87" i="1"/>
  <c r="C106" i="1"/>
  <c r="C107" i="1"/>
  <c r="C22" i="1"/>
  <c r="C17" i="1"/>
  <c r="C115" i="1"/>
  <c r="C112" i="1"/>
  <c r="C27" i="1"/>
  <c r="C69" i="1"/>
  <c r="C74" i="1"/>
  <c r="C88" i="1"/>
  <c r="C39" i="1"/>
  <c r="C81" i="1"/>
  <c r="C36" i="1"/>
  <c r="C100" i="1"/>
  <c r="C77" i="1"/>
  <c r="C42" i="1"/>
  <c r="C96" i="1"/>
  <c r="C14" i="1"/>
  <c r="C127" i="1"/>
  <c r="C126" i="1"/>
  <c r="C86" i="1"/>
  <c r="E16" i="1"/>
  <c r="E24" i="1"/>
  <c r="E32" i="1"/>
  <c r="E19" i="1"/>
  <c r="E27" i="1"/>
  <c r="E35" i="1"/>
  <c r="E43" i="1"/>
  <c r="E13" i="1"/>
  <c r="E17" i="1"/>
  <c r="E28" i="1"/>
  <c r="E38" i="1"/>
  <c r="E47" i="1"/>
  <c r="E55" i="1"/>
  <c r="E63" i="1"/>
  <c r="E71" i="1"/>
  <c r="E79" i="1"/>
  <c r="E87" i="1"/>
  <c r="E95" i="1"/>
  <c r="E103" i="1"/>
  <c r="E111" i="1"/>
  <c r="E119" i="1"/>
  <c r="E127" i="1"/>
  <c r="E18" i="1"/>
  <c r="E39" i="1"/>
  <c r="E56" i="1"/>
  <c r="E72" i="1"/>
  <c r="E88" i="1"/>
  <c r="E112" i="1"/>
  <c r="E128" i="1"/>
  <c r="E45" i="1"/>
  <c r="E77" i="1"/>
  <c r="E117" i="1"/>
  <c r="E37" i="1"/>
  <c r="E86" i="1"/>
  <c r="E29" i="1"/>
  <c r="E48" i="1"/>
  <c r="E64" i="1"/>
  <c r="E80" i="1"/>
  <c r="E96" i="1"/>
  <c r="E104" i="1"/>
  <c r="E120" i="1"/>
  <c r="E36" i="1"/>
  <c r="E101" i="1"/>
  <c r="E62" i="1"/>
  <c r="E110" i="1"/>
  <c r="E20" i="1"/>
  <c r="E30" i="1"/>
  <c r="E40" i="1"/>
  <c r="E49" i="1"/>
  <c r="E57" i="1"/>
  <c r="E65" i="1"/>
  <c r="E73" i="1"/>
  <c r="E81" i="1"/>
  <c r="E89" i="1"/>
  <c r="E97" i="1"/>
  <c r="E105" i="1"/>
  <c r="E113" i="1"/>
  <c r="E121" i="1"/>
  <c r="E129" i="1"/>
  <c r="E33" i="1"/>
  <c r="E59" i="1"/>
  <c r="E75" i="1"/>
  <c r="E91" i="1"/>
  <c r="E123" i="1"/>
  <c r="E61" i="1"/>
  <c r="E125" i="1"/>
  <c r="E26" i="1"/>
  <c r="E78" i="1"/>
  <c r="E126" i="1"/>
  <c r="E21" i="1"/>
  <c r="E31" i="1"/>
  <c r="E41" i="1"/>
  <c r="E50" i="1"/>
  <c r="E58" i="1"/>
  <c r="E66" i="1"/>
  <c r="E74" i="1"/>
  <c r="E82" i="1"/>
  <c r="E90" i="1"/>
  <c r="E98" i="1"/>
  <c r="E106" i="1"/>
  <c r="E114" i="1"/>
  <c r="E122" i="1"/>
  <c r="E130" i="1"/>
  <c r="E107" i="1"/>
  <c r="E14" i="1"/>
  <c r="E69" i="1"/>
  <c r="E85" i="1"/>
  <c r="E46" i="1"/>
  <c r="E94" i="1"/>
  <c r="E22" i="1"/>
  <c r="E42" i="1"/>
  <c r="E51" i="1"/>
  <c r="E67" i="1"/>
  <c r="E83" i="1"/>
  <c r="E99" i="1"/>
  <c r="E115" i="1"/>
  <c r="E131" i="1"/>
  <c r="E25" i="1"/>
  <c r="E93" i="1"/>
  <c r="E54" i="1"/>
  <c r="E102" i="1"/>
  <c r="E23" i="1"/>
  <c r="E34" i="1"/>
  <c r="E44" i="1"/>
  <c r="E52" i="1"/>
  <c r="E60" i="1"/>
  <c r="E68" i="1"/>
  <c r="E76" i="1"/>
  <c r="E84" i="1"/>
  <c r="E92" i="1"/>
  <c r="E100" i="1"/>
  <c r="E108" i="1"/>
  <c r="E116" i="1"/>
  <c r="E124" i="1"/>
  <c r="E12" i="1"/>
  <c r="E53" i="1"/>
  <c r="E109" i="1"/>
  <c r="E15" i="1"/>
  <c r="E70" i="1"/>
  <c r="E118" i="1"/>
  <c r="U13" i="1"/>
  <c r="U14" i="1"/>
  <c r="U22" i="1"/>
  <c r="U30" i="1"/>
  <c r="U38" i="1"/>
  <c r="U46" i="1"/>
  <c r="U54" i="1"/>
  <c r="U62" i="1"/>
  <c r="U70" i="1"/>
  <c r="U78" i="1"/>
  <c r="U86" i="1"/>
  <c r="U94" i="1"/>
  <c r="U102" i="1"/>
  <c r="U110" i="1"/>
  <c r="U118" i="1"/>
  <c r="U126" i="1"/>
  <c r="U15" i="1"/>
  <c r="U23" i="1"/>
  <c r="U31" i="1"/>
  <c r="U39" i="1"/>
  <c r="U47" i="1"/>
  <c r="U55" i="1"/>
  <c r="U63" i="1"/>
  <c r="U71" i="1"/>
  <c r="U79" i="1"/>
  <c r="U87" i="1"/>
  <c r="U95" i="1"/>
  <c r="U103" i="1"/>
  <c r="U111" i="1"/>
  <c r="U119" i="1"/>
  <c r="U127" i="1"/>
  <c r="U16" i="1"/>
  <c r="U24" i="1"/>
  <c r="U32" i="1"/>
  <c r="U40" i="1"/>
  <c r="U48" i="1"/>
  <c r="U56" i="1"/>
  <c r="U64" i="1"/>
  <c r="U72" i="1"/>
  <c r="U80" i="1"/>
  <c r="U88" i="1"/>
  <c r="U96" i="1"/>
  <c r="U104" i="1"/>
  <c r="U112" i="1"/>
  <c r="U120" i="1"/>
  <c r="U128" i="1"/>
  <c r="U17" i="1"/>
  <c r="U25" i="1"/>
  <c r="U33" i="1"/>
  <c r="U41" i="1"/>
  <c r="U49" i="1"/>
  <c r="U57" i="1"/>
  <c r="U65" i="1"/>
  <c r="U73" i="1"/>
  <c r="U81" i="1"/>
  <c r="U89" i="1"/>
  <c r="U97" i="1"/>
  <c r="U105" i="1"/>
  <c r="U113" i="1"/>
  <c r="U121" i="1"/>
  <c r="U129" i="1"/>
  <c r="U18" i="1"/>
  <c r="U26" i="1"/>
  <c r="U34" i="1"/>
  <c r="U42" i="1"/>
  <c r="U50" i="1"/>
  <c r="U58" i="1"/>
  <c r="U66" i="1"/>
  <c r="U74" i="1"/>
  <c r="U82" i="1"/>
  <c r="U90" i="1"/>
  <c r="U98" i="1"/>
  <c r="U106" i="1"/>
  <c r="U114" i="1"/>
  <c r="U122" i="1"/>
  <c r="U130" i="1"/>
  <c r="U19" i="1"/>
  <c r="U20" i="1"/>
  <c r="U43" i="1"/>
  <c r="U61" i="1"/>
  <c r="U84" i="1"/>
  <c r="U107" i="1"/>
  <c r="U125" i="1"/>
  <c r="U27" i="1"/>
  <c r="U45" i="1"/>
  <c r="U68" i="1"/>
  <c r="U91" i="1"/>
  <c r="U109" i="1"/>
  <c r="U12" i="1"/>
  <c r="U28" i="1"/>
  <c r="U51" i="1"/>
  <c r="U69" i="1"/>
  <c r="U92" i="1"/>
  <c r="U115" i="1"/>
  <c r="U35" i="1"/>
  <c r="U53" i="1"/>
  <c r="U76" i="1"/>
  <c r="U99" i="1"/>
  <c r="U117" i="1"/>
  <c r="U21" i="1"/>
  <c r="U67" i="1"/>
  <c r="U108" i="1"/>
  <c r="U60" i="1"/>
  <c r="U29" i="1"/>
  <c r="U75" i="1"/>
  <c r="U116" i="1"/>
  <c r="U36" i="1"/>
  <c r="U77" i="1"/>
  <c r="U123" i="1"/>
  <c r="U37" i="1"/>
  <c r="U83" i="1"/>
  <c r="U124" i="1"/>
  <c r="U101" i="1"/>
  <c r="U44" i="1"/>
  <c r="U85" i="1"/>
  <c r="U131" i="1"/>
  <c r="U52" i="1"/>
  <c r="U93" i="1"/>
  <c r="U59" i="1"/>
  <c r="U100" i="1"/>
  <c r="C59" i="1"/>
  <c r="C101" i="1"/>
  <c r="C57" i="1"/>
  <c r="C128" i="1"/>
  <c r="L16" i="1"/>
  <c r="L24" i="1"/>
  <c r="L32" i="1"/>
  <c r="L40" i="1"/>
  <c r="L48" i="1"/>
  <c r="L56" i="1"/>
  <c r="L64" i="1"/>
  <c r="L72" i="1"/>
  <c r="L80" i="1"/>
  <c r="L88" i="1"/>
  <c r="L96" i="1"/>
  <c r="L104" i="1"/>
  <c r="L112" i="1"/>
  <c r="L120" i="1"/>
  <c r="L128" i="1"/>
  <c r="L18" i="1"/>
  <c r="L26" i="1"/>
  <c r="L34" i="1"/>
  <c r="L42" i="1"/>
  <c r="L50" i="1"/>
  <c r="L58" i="1"/>
  <c r="L66" i="1"/>
  <c r="L74" i="1"/>
  <c r="L82" i="1"/>
  <c r="L90" i="1"/>
  <c r="L98" i="1"/>
  <c r="L106" i="1"/>
  <c r="L114" i="1"/>
  <c r="L122" i="1"/>
  <c r="L130" i="1"/>
  <c r="L19" i="1"/>
  <c r="L27" i="1"/>
  <c r="L35" i="1"/>
  <c r="L43" i="1"/>
  <c r="L51" i="1"/>
  <c r="L59" i="1"/>
  <c r="L67" i="1"/>
  <c r="L75" i="1"/>
  <c r="L83" i="1"/>
  <c r="L91" i="1"/>
  <c r="L99" i="1"/>
  <c r="L107" i="1"/>
  <c r="L115" i="1"/>
  <c r="L123" i="1"/>
  <c r="L131" i="1"/>
  <c r="L13" i="1"/>
  <c r="L21" i="1"/>
  <c r="L29" i="1"/>
  <c r="L37" i="1"/>
  <c r="L45" i="1"/>
  <c r="L53" i="1"/>
  <c r="L61" i="1"/>
  <c r="L69" i="1"/>
  <c r="L77" i="1"/>
  <c r="L85" i="1"/>
  <c r="L93" i="1"/>
  <c r="L101" i="1"/>
  <c r="L109" i="1"/>
  <c r="L117" i="1"/>
  <c r="L125" i="1"/>
  <c r="L25" i="1"/>
  <c r="L41" i="1"/>
  <c r="L57" i="1"/>
  <c r="L73" i="1"/>
  <c r="L89" i="1"/>
  <c r="L105" i="1"/>
  <c r="L121" i="1"/>
  <c r="L60" i="1"/>
  <c r="L108" i="1"/>
  <c r="L22" i="1"/>
  <c r="L54" i="1"/>
  <c r="L118" i="1"/>
  <c r="L71" i="1"/>
  <c r="L28" i="1"/>
  <c r="L44" i="1"/>
  <c r="L76" i="1"/>
  <c r="L92" i="1"/>
  <c r="L124" i="1"/>
  <c r="L23" i="1"/>
  <c r="L119" i="1"/>
  <c r="L14" i="1"/>
  <c r="L30" i="1"/>
  <c r="L46" i="1"/>
  <c r="L62" i="1"/>
  <c r="L78" i="1"/>
  <c r="L94" i="1"/>
  <c r="L110" i="1"/>
  <c r="L126" i="1"/>
  <c r="L33" i="1"/>
  <c r="L81" i="1"/>
  <c r="L129" i="1"/>
  <c r="L70" i="1"/>
  <c r="L55" i="1"/>
  <c r="L15" i="1"/>
  <c r="L31" i="1"/>
  <c r="L47" i="1"/>
  <c r="L63" i="1"/>
  <c r="L79" i="1"/>
  <c r="L95" i="1"/>
  <c r="L111" i="1"/>
  <c r="L127" i="1"/>
  <c r="L38" i="1"/>
  <c r="L86" i="1"/>
  <c r="L87" i="1"/>
  <c r="L17" i="1"/>
  <c r="L49" i="1"/>
  <c r="L65" i="1"/>
  <c r="L97" i="1"/>
  <c r="L113" i="1"/>
  <c r="L103" i="1"/>
  <c r="L20" i="1"/>
  <c r="L36" i="1"/>
  <c r="L52" i="1"/>
  <c r="L68" i="1"/>
  <c r="L84" i="1"/>
  <c r="L100" i="1"/>
  <c r="L116" i="1"/>
  <c r="L12" i="1"/>
  <c r="L102" i="1"/>
  <c r="L39" i="1"/>
  <c r="C18" i="1"/>
  <c r="C31" i="1"/>
  <c r="C56" i="1"/>
  <c r="C89" i="1"/>
  <c r="C108" i="1"/>
  <c r="T14" i="1"/>
  <c r="T22" i="1"/>
  <c r="T30" i="1"/>
  <c r="T38" i="1"/>
  <c r="T46" i="1"/>
  <c r="T54" i="1"/>
  <c r="T62" i="1"/>
  <c r="T70" i="1"/>
  <c r="T78" i="1"/>
  <c r="T86" i="1"/>
  <c r="T94" i="1"/>
  <c r="T102" i="1"/>
  <c r="T110" i="1"/>
  <c r="T118" i="1"/>
  <c r="T126" i="1"/>
  <c r="T15" i="1"/>
  <c r="T23" i="1"/>
  <c r="T31" i="1"/>
  <c r="T39" i="1"/>
  <c r="T47" i="1"/>
  <c r="T55" i="1"/>
  <c r="T63" i="1"/>
  <c r="T71" i="1"/>
  <c r="T79" i="1"/>
  <c r="T87" i="1"/>
  <c r="T95" i="1"/>
  <c r="T103" i="1"/>
  <c r="T111" i="1"/>
  <c r="T119" i="1"/>
  <c r="T127" i="1"/>
  <c r="T16" i="1"/>
  <c r="T24" i="1"/>
  <c r="T32" i="1"/>
  <c r="T40" i="1"/>
  <c r="T48" i="1"/>
  <c r="T56" i="1"/>
  <c r="T64" i="1"/>
  <c r="T72" i="1"/>
  <c r="T80" i="1"/>
  <c r="T88" i="1"/>
  <c r="T96" i="1"/>
  <c r="T104" i="1"/>
  <c r="T112" i="1"/>
  <c r="T120" i="1"/>
  <c r="T128" i="1"/>
  <c r="T17" i="1"/>
  <c r="T25" i="1"/>
  <c r="T33" i="1"/>
  <c r="T41" i="1"/>
  <c r="T49" i="1"/>
  <c r="T57" i="1"/>
  <c r="T65" i="1"/>
  <c r="T73" i="1"/>
  <c r="T81" i="1"/>
  <c r="T89" i="1"/>
  <c r="T97" i="1"/>
  <c r="T105" i="1"/>
  <c r="T113" i="1"/>
  <c r="T121" i="1"/>
  <c r="T129" i="1"/>
  <c r="T18" i="1"/>
  <c r="T26" i="1"/>
  <c r="T34" i="1"/>
  <c r="T42" i="1"/>
  <c r="T50" i="1"/>
  <c r="T58" i="1"/>
  <c r="T66" i="1"/>
  <c r="T74" i="1"/>
  <c r="T82" i="1"/>
  <c r="T90" i="1"/>
  <c r="T98" i="1"/>
  <c r="T106" i="1"/>
  <c r="T114" i="1"/>
  <c r="T122" i="1"/>
  <c r="T130" i="1"/>
  <c r="T28" i="1"/>
  <c r="T51" i="1"/>
  <c r="T69" i="1"/>
  <c r="T92" i="1"/>
  <c r="T115" i="1"/>
  <c r="T35" i="1"/>
  <c r="T53" i="1"/>
  <c r="T76" i="1"/>
  <c r="T99" i="1"/>
  <c r="T117" i="1"/>
  <c r="T13" i="1"/>
  <c r="T36" i="1"/>
  <c r="T59" i="1"/>
  <c r="T77" i="1"/>
  <c r="T100" i="1"/>
  <c r="T123" i="1"/>
  <c r="T20" i="1"/>
  <c r="T43" i="1"/>
  <c r="T61" i="1"/>
  <c r="T84" i="1"/>
  <c r="T107" i="1"/>
  <c r="T125" i="1"/>
  <c r="T29" i="1"/>
  <c r="T75" i="1"/>
  <c r="T116" i="1"/>
  <c r="T21" i="1"/>
  <c r="T37" i="1"/>
  <c r="T83" i="1"/>
  <c r="T124" i="1"/>
  <c r="T68" i="1"/>
  <c r="T44" i="1"/>
  <c r="T85" i="1"/>
  <c r="T131" i="1"/>
  <c r="T27" i="1"/>
  <c r="T45" i="1"/>
  <c r="T91" i="1"/>
  <c r="T12" i="1"/>
  <c r="T108" i="1"/>
  <c r="T52" i="1"/>
  <c r="T93" i="1"/>
  <c r="T109" i="1"/>
  <c r="T19" i="1"/>
  <c r="T60" i="1"/>
  <c r="T101" i="1"/>
  <c r="T67" i="1"/>
  <c r="C91" i="1"/>
  <c r="C78" i="1"/>
  <c r="C19" i="1"/>
  <c r="C47" i="1"/>
  <c r="C131" i="1"/>
  <c r="C94" i="1"/>
  <c r="C16" i="1"/>
  <c r="C33" i="1"/>
  <c r="C97" i="1"/>
  <c r="C52" i="1"/>
  <c r="C116" i="1"/>
  <c r="C55" i="1"/>
  <c r="C83" i="1"/>
  <c r="C75" i="1"/>
  <c r="C104" i="1"/>
  <c r="C125" i="1"/>
  <c r="C102" i="1"/>
  <c r="C71" i="1"/>
  <c r="C58" i="1"/>
  <c r="C25" i="1"/>
  <c r="C44" i="1"/>
  <c r="C66" i="1"/>
  <c r="B2" i="11"/>
  <c r="R14" i="1"/>
  <c r="R22" i="1"/>
  <c r="R30" i="1"/>
  <c r="R38" i="1"/>
  <c r="R46" i="1"/>
  <c r="R54" i="1"/>
  <c r="R62" i="1"/>
  <c r="R70" i="1"/>
  <c r="R78" i="1"/>
  <c r="R86" i="1"/>
  <c r="R94" i="1"/>
  <c r="R102" i="1"/>
  <c r="R110" i="1"/>
  <c r="R118" i="1"/>
  <c r="R126" i="1"/>
  <c r="R15" i="1"/>
  <c r="R23" i="1"/>
  <c r="R31" i="1"/>
  <c r="R39" i="1"/>
  <c r="R47" i="1"/>
  <c r="R55" i="1"/>
  <c r="R63" i="1"/>
  <c r="R71" i="1"/>
  <c r="R79" i="1"/>
  <c r="R87" i="1"/>
  <c r="R95" i="1"/>
  <c r="R103" i="1"/>
  <c r="R111" i="1"/>
  <c r="R119" i="1"/>
  <c r="R127" i="1"/>
  <c r="R16" i="1"/>
  <c r="R24" i="1"/>
  <c r="R32" i="1"/>
  <c r="R40" i="1"/>
  <c r="R48" i="1"/>
  <c r="R56" i="1"/>
  <c r="R64" i="1"/>
  <c r="R72" i="1"/>
  <c r="R80" i="1"/>
  <c r="R88" i="1"/>
  <c r="R96" i="1"/>
  <c r="R104" i="1"/>
  <c r="R112" i="1"/>
  <c r="R120" i="1"/>
  <c r="R128" i="1"/>
  <c r="R17" i="1"/>
  <c r="R25" i="1"/>
  <c r="R33" i="1"/>
  <c r="R41" i="1"/>
  <c r="R49" i="1"/>
  <c r="R57" i="1"/>
  <c r="R65" i="1"/>
  <c r="R73" i="1"/>
  <c r="R81" i="1"/>
  <c r="R89" i="1"/>
  <c r="R97" i="1"/>
  <c r="R105" i="1"/>
  <c r="R113" i="1"/>
  <c r="R121" i="1"/>
  <c r="R129" i="1"/>
  <c r="R18" i="1"/>
  <c r="R26" i="1"/>
  <c r="R34" i="1"/>
  <c r="R42" i="1"/>
  <c r="R50" i="1"/>
  <c r="R58" i="1"/>
  <c r="R66" i="1"/>
  <c r="R74" i="1"/>
  <c r="R82" i="1"/>
  <c r="R90" i="1"/>
  <c r="R98" i="1"/>
  <c r="R106" i="1"/>
  <c r="R114" i="1"/>
  <c r="R122" i="1"/>
  <c r="R130" i="1"/>
  <c r="R21" i="1"/>
  <c r="R44" i="1"/>
  <c r="R67" i="1"/>
  <c r="R85" i="1"/>
  <c r="R108" i="1"/>
  <c r="R131" i="1"/>
  <c r="R28" i="1"/>
  <c r="R51" i="1"/>
  <c r="R69" i="1"/>
  <c r="R92" i="1"/>
  <c r="R115" i="1"/>
  <c r="R29" i="1"/>
  <c r="R52" i="1"/>
  <c r="R75" i="1"/>
  <c r="R93" i="1"/>
  <c r="R116" i="1"/>
  <c r="R13" i="1"/>
  <c r="R36" i="1"/>
  <c r="R59" i="1"/>
  <c r="R77" i="1"/>
  <c r="R100" i="1"/>
  <c r="R123" i="1"/>
  <c r="R45" i="1"/>
  <c r="R91" i="1"/>
  <c r="R12" i="1"/>
  <c r="R37" i="1"/>
  <c r="R53" i="1"/>
  <c r="R99" i="1"/>
  <c r="R43" i="1"/>
  <c r="R19" i="1"/>
  <c r="R60" i="1"/>
  <c r="R101" i="1"/>
  <c r="R109" i="1"/>
  <c r="R125" i="1"/>
  <c r="R20" i="1"/>
  <c r="R61" i="1"/>
  <c r="R107" i="1"/>
  <c r="R83" i="1"/>
  <c r="R27" i="1"/>
  <c r="R68" i="1"/>
  <c r="R84" i="1"/>
  <c r="R35" i="1"/>
  <c r="R76" i="1"/>
  <c r="R117" i="1"/>
  <c r="R124" i="1"/>
  <c r="C80" i="1"/>
  <c r="C46" i="1"/>
  <c r="C122" i="1"/>
  <c r="C37" i="1"/>
  <c r="C110" i="1"/>
  <c r="C62" i="1"/>
  <c r="C85" i="1"/>
  <c r="C41" i="1"/>
  <c r="C105" i="1"/>
  <c r="C60" i="1"/>
  <c r="C124" i="1"/>
  <c r="C130" i="1"/>
  <c r="C45" i="1"/>
  <c r="C40" i="1"/>
  <c r="C64" i="1"/>
  <c r="N18" i="1"/>
  <c r="N26" i="1"/>
  <c r="N34" i="1"/>
  <c r="N42" i="1"/>
  <c r="N50" i="1"/>
  <c r="N58" i="1"/>
  <c r="N66" i="1"/>
  <c r="N74" i="1"/>
  <c r="N82" i="1"/>
  <c r="N90" i="1"/>
  <c r="N98" i="1"/>
  <c r="N106" i="1"/>
  <c r="N114" i="1"/>
  <c r="N122" i="1"/>
  <c r="N130" i="1"/>
  <c r="N19" i="1"/>
  <c r="N27" i="1"/>
  <c r="N35" i="1"/>
  <c r="N43" i="1"/>
  <c r="N51" i="1"/>
  <c r="N59" i="1"/>
  <c r="N67" i="1"/>
  <c r="N75" i="1"/>
  <c r="N83" i="1"/>
  <c r="N91" i="1"/>
  <c r="N99" i="1"/>
  <c r="N107" i="1"/>
  <c r="N115" i="1"/>
  <c r="N123" i="1"/>
  <c r="N131" i="1"/>
  <c r="N20" i="1"/>
  <c r="N28" i="1"/>
  <c r="N36" i="1"/>
  <c r="N44" i="1"/>
  <c r="N52" i="1"/>
  <c r="N60" i="1"/>
  <c r="N68" i="1"/>
  <c r="N76" i="1"/>
  <c r="N84" i="1"/>
  <c r="N92" i="1"/>
  <c r="N100" i="1"/>
  <c r="N108" i="1"/>
  <c r="N116" i="1"/>
  <c r="N124" i="1"/>
  <c r="N12" i="1"/>
  <c r="N13" i="1"/>
  <c r="N21" i="1"/>
  <c r="N29" i="1"/>
  <c r="N37" i="1"/>
  <c r="N45" i="1"/>
  <c r="N53" i="1"/>
  <c r="N61" i="1"/>
  <c r="N69" i="1"/>
  <c r="N77" i="1"/>
  <c r="N85" i="1"/>
  <c r="N93" i="1"/>
  <c r="N101" i="1"/>
  <c r="N109" i="1"/>
  <c r="N117" i="1"/>
  <c r="N125" i="1"/>
  <c r="N14" i="1"/>
  <c r="N22" i="1"/>
  <c r="N30" i="1"/>
  <c r="N38" i="1"/>
  <c r="N46" i="1"/>
  <c r="N54" i="1"/>
  <c r="N62" i="1"/>
  <c r="N70" i="1"/>
  <c r="N78" i="1"/>
  <c r="N86" i="1"/>
  <c r="N94" i="1"/>
  <c r="N102" i="1"/>
  <c r="N110" i="1"/>
  <c r="N118" i="1"/>
  <c r="N126" i="1"/>
  <c r="N16" i="1"/>
  <c r="N24" i="1"/>
  <c r="N32" i="1"/>
  <c r="N40" i="1"/>
  <c r="N48" i="1"/>
  <c r="N56" i="1"/>
  <c r="N64" i="1"/>
  <c r="N72" i="1"/>
  <c r="N80" i="1"/>
  <c r="N88" i="1"/>
  <c r="N96" i="1"/>
  <c r="N104" i="1"/>
  <c r="N112" i="1"/>
  <c r="N120" i="1"/>
  <c r="N128" i="1"/>
  <c r="N41" i="1"/>
  <c r="N73" i="1"/>
  <c r="N105" i="1"/>
  <c r="N15" i="1"/>
  <c r="N47" i="1"/>
  <c r="N79" i="1"/>
  <c r="N111" i="1"/>
  <c r="N17" i="1"/>
  <c r="N49" i="1"/>
  <c r="N81" i="1"/>
  <c r="N113" i="1"/>
  <c r="N23" i="1"/>
  <c r="N55" i="1"/>
  <c r="N87" i="1"/>
  <c r="N119" i="1"/>
  <c r="N25" i="1"/>
  <c r="N57" i="1"/>
  <c r="N89" i="1"/>
  <c r="N121" i="1"/>
  <c r="N33" i="1"/>
  <c r="N65" i="1"/>
  <c r="N97" i="1"/>
  <c r="N129" i="1"/>
  <c r="N103" i="1"/>
  <c r="N127" i="1"/>
  <c r="N31" i="1"/>
  <c r="N39" i="1"/>
  <c r="N95" i="1"/>
  <c r="N63" i="1"/>
  <c r="N71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6" i="1"/>
  <c r="J24" i="1"/>
  <c r="J32" i="1"/>
  <c r="J40" i="1"/>
  <c r="J48" i="1"/>
  <c r="J56" i="1"/>
  <c r="J64" i="1"/>
  <c r="J72" i="1"/>
  <c r="J80" i="1"/>
  <c r="J88" i="1"/>
  <c r="J96" i="1"/>
  <c r="J104" i="1"/>
  <c r="J112" i="1"/>
  <c r="J120" i="1"/>
  <c r="J128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44" i="1"/>
  <c r="J76" i="1"/>
  <c r="J108" i="1"/>
  <c r="J18" i="1"/>
  <c r="J50" i="1"/>
  <c r="J82" i="1"/>
  <c r="J114" i="1"/>
  <c r="J20" i="1"/>
  <c r="J52" i="1"/>
  <c r="J84" i="1"/>
  <c r="J116" i="1"/>
  <c r="J26" i="1"/>
  <c r="J58" i="1"/>
  <c r="J90" i="1"/>
  <c r="J122" i="1"/>
  <c r="J28" i="1"/>
  <c r="J60" i="1"/>
  <c r="J92" i="1"/>
  <c r="J124" i="1"/>
  <c r="J100" i="1"/>
  <c r="J98" i="1"/>
  <c r="J34" i="1"/>
  <c r="J106" i="1"/>
  <c r="J36" i="1"/>
  <c r="J130" i="1"/>
  <c r="J42" i="1"/>
  <c r="J12" i="1"/>
  <c r="J74" i="1"/>
  <c r="J66" i="1"/>
  <c r="J68" i="1"/>
  <c r="H13" i="1"/>
  <c r="H21" i="1"/>
  <c r="H29" i="1"/>
  <c r="H37" i="1"/>
  <c r="H45" i="1"/>
  <c r="H53" i="1"/>
  <c r="H61" i="1"/>
  <c r="H69" i="1"/>
  <c r="H77" i="1"/>
  <c r="H85" i="1"/>
  <c r="H14" i="1"/>
  <c r="H22" i="1"/>
  <c r="H30" i="1"/>
  <c r="H38" i="1"/>
  <c r="H46" i="1"/>
  <c r="H54" i="1"/>
  <c r="H62" i="1"/>
  <c r="H70" i="1"/>
  <c r="H78" i="1"/>
  <c r="H86" i="1"/>
  <c r="H15" i="1"/>
  <c r="H23" i="1"/>
  <c r="H31" i="1"/>
  <c r="H39" i="1"/>
  <c r="H47" i="1"/>
  <c r="H55" i="1"/>
  <c r="H63" i="1"/>
  <c r="H71" i="1"/>
  <c r="H79" i="1"/>
  <c r="H87" i="1"/>
  <c r="H16" i="1"/>
  <c r="H24" i="1"/>
  <c r="H32" i="1"/>
  <c r="H40" i="1"/>
  <c r="H48" i="1"/>
  <c r="H56" i="1"/>
  <c r="H64" i="1"/>
  <c r="H72" i="1"/>
  <c r="H80" i="1"/>
  <c r="H88" i="1"/>
  <c r="H17" i="1"/>
  <c r="H25" i="1"/>
  <c r="H33" i="1"/>
  <c r="H41" i="1"/>
  <c r="H49" i="1"/>
  <c r="H57" i="1"/>
  <c r="H65" i="1"/>
  <c r="H73" i="1"/>
  <c r="H81" i="1"/>
  <c r="H89" i="1"/>
  <c r="H19" i="1"/>
  <c r="H27" i="1"/>
  <c r="H35" i="1"/>
  <c r="H43" i="1"/>
  <c r="H51" i="1"/>
  <c r="H59" i="1"/>
  <c r="H67" i="1"/>
  <c r="H75" i="1"/>
  <c r="H83" i="1"/>
  <c r="H28" i="1"/>
  <c r="H60" i="1"/>
  <c r="H91" i="1"/>
  <c r="H99" i="1"/>
  <c r="H107" i="1"/>
  <c r="H115" i="1"/>
  <c r="H123" i="1"/>
  <c r="H131" i="1"/>
  <c r="H34" i="1"/>
  <c r="H66" i="1"/>
  <c r="H92" i="1"/>
  <c r="H100" i="1"/>
  <c r="H108" i="1"/>
  <c r="H116" i="1"/>
  <c r="H124" i="1"/>
  <c r="H12" i="1"/>
  <c r="H36" i="1"/>
  <c r="H68" i="1"/>
  <c r="H93" i="1"/>
  <c r="H101" i="1"/>
  <c r="H109" i="1"/>
  <c r="H117" i="1"/>
  <c r="H125" i="1"/>
  <c r="H42" i="1"/>
  <c r="H74" i="1"/>
  <c r="H94" i="1"/>
  <c r="H102" i="1"/>
  <c r="H110" i="1"/>
  <c r="H118" i="1"/>
  <c r="H126" i="1"/>
  <c r="H44" i="1"/>
  <c r="H76" i="1"/>
  <c r="H95" i="1"/>
  <c r="H103" i="1"/>
  <c r="H111" i="1"/>
  <c r="H119" i="1"/>
  <c r="H127" i="1"/>
  <c r="H26" i="1"/>
  <c r="H97" i="1"/>
  <c r="H120" i="1"/>
  <c r="H130" i="1"/>
  <c r="H50" i="1"/>
  <c r="H98" i="1"/>
  <c r="H121" i="1"/>
  <c r="H84" i="1"/>
  <c r="H20" i="1"/>
  <c r="H52" i="1"/>
  <c r="H104" i="1"/>
  <c r="H122" i="1"/>
  <c r="H18" i="1"/>
  <c r="H58" i="1"/>
  <c r="H105" i="1"/>
  <c r="H128" i="1"/>
  <c r="H112" i="1"/>
  <c r="H90" i="1"/>
  <c r="H96" i="1"/>
  <c r="H82" i="1"/>
  <c r="H106" i="1"/>
  <c r="H129" i="1"/>
  <c r="H113" i="1"/>
  <c r="H114" i="1"/>
  <c r="N6" i="2"/>
  <c r="N5" i="2"/>
  <c r="H15" i="2"/>
  <c r="H19" i="2"/>
  <c r="H23" i="2"/>
  <c r="H27" i="2"/>
  <c r="H16" i="2"/>
  <c r="H20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7" i="2"/>
  <c r="H21" i="2"/>
  <c r="H25" i="2"/>
  <c r="H18" i="2"/>
  <c r="H108" i="2"/>
  <c r="H113" i="2"/>
  <c r="H31" i="2"/>
  <c r="H39" i="2"/>
  <c r="H47" i="2"/>
  <c r="H55" i="2"/>
  <c r="H63" i="2"/>
  <c r="H71" i="2"/>
  <c r="H79" i="2"/>
  <c r="H87" i="2"/>
  <c r="H95" i="2"/>
  <c r="H103" i="2"/>
  <c r="H114" i="2"/>
  <c r="H118" i="2"/>
  <c r="H122" i="2"/>
  <c r="H126" i="2"/>
  <c r="H130" i="2"/>
  <c r="H22" i="2"/>
  <c r="H33" i="2"/>
  <c r="H41" i="2"/>
  <c r="H49" i="2"/>
  <c r="H57" i="2"/>
  <c r="H65" i="2"/>
  <c r="H73" i="2"/>
  <c r="H81" i="2"/>
  <c r="H89" i="2"/>
  <c r="H97" i="2"/>
  <c r="H104" i="2"/>
  <c r="H109" i="2"/>
  <c r="H14" i="2"/>
  <c r="H34" i="2"/>
  <c r="H42" i="2"/>
  <c r="H50" i="2"/>
  <c r="H58" i="2"/>
  <c r="H66" i="2"/>
  <c r="H74" i="2"/>
  <c r="H82" i="2"/>
  <c r="H90" i="2"/>
  <c r="H98" i="2"/>
  <c r="H110" i="2"/>
  <c r="H115" i="2"/>
  <c r="H119" i="2"/>
  <c r="H123" i="2"/>
  <c r="H127" i="2"/>
  <c r="H131" i="2"/>
  <c r="H26" i="2"/>
  <c r="H105" i="2"/>
  <c r="H35" i="2"/>
  <c r="H43" i="2"/>
  <c r="H51" i="2"/>
  <c r="H59" i="2"/>
  <c r="H67" i="2"/>
  <c r="H75" i="2"/>
  <c r="H83" i="2"/>
  <c r="H91" i="2"/>
  <c r="H99" i="2"/>
  <c r="H106" i="2"/>
  <c r="H111" i="2"/>
  <c r="H116" i="2"/>
  <c r="H120" i="2"/>
  <c r="H124" i="2"/>
  <c r="H128" i="2"/>
  <c r="H132" i="2"/>
  <c r="H37" i="2"/>
  <c r="H69" i="2"/>
  <c r="H101" i="2"/>
  <c r="H93" i="2"/>
  <c r="H133" i="2"/>
  <c r="H38" i="2"/>
  <c r="H70" i="2"/>
  <c r="H102" i="2"/>
  <c r="H121" i="2"/>
  <c r="H117" i="2"/>
  <c r="H45" i="2"/>
  <c r="H77" i="2"/>
  <c r="H29" i="2"/>
  <c r="H30" i="2"/>
  <c r="H46" i="2"/>
  <c r="H78" i="2"/>
  <c r="H107" i="2"/>
  <c r="H125" i="2"/>
  <c r="H53" i="2"/>
  <c r="H85" i="2"/>
  <c r="H112" i="2"/>
  <c r="H62" i="2"/>
  <c r="H54" i="2"/>
  <c r="H86" i="2"/>
  <c r="H129" i="2"/>
  <c r="H61" i="2"/>
  <c r="H94" i="2"/>
  <c r="K15" i="2"/>
  <c r="K23" i="2"/>
  <c r="K31" i="2"/>
  <c r="K39" i="2"/>
  <c r="K47" i="2"/>
  <c r="K55" i="2"/>
  <c r="K63" i="2"/>
  <c r="K71" i="2"/>
  <c r="K79" i="2"/>
  <c r="K87" i="2"/>
  <c r="K95" i="2"/>
  <c r="K103" i="2"/>
  <c r="K111" i="2"/>
  <c r="K119" i="2"/>
  <c r="K127" i="2"/>
  <c r="K16" i="2"/>
  <c r="K24" i="2"/>
  <c r="K32" i="2"/>
  <c r="K40" i="2"/>
  <c r="K48" i="2"/>
  <c r="K56" i="2"/>
  <c r="K64" i="2"/>
  <c r="K72" i="2"/>
  <c r="K80" i="2"/>
  <c r="K88" i="2"/>
  <c r="K96" i="2"/>
  <c r="K104" i="2"/>
  <c r="K112" i="2"/>
  <c r="K120" i="2"/>
  <c r="K128" i="2"/>
  <c r="K17" i="2"/>
  <c r="K25" i="2"/>
  <c r="K33" i="2"/>
  <c r="K41" i="2"/>
  <c r="K49" i="2"/>
  <c r="K57" i="2"/>
  <c r="K65" i="2"/>
  <c r="K73" i="2"/>
  <c r="K81" i="2"/>
  <c r="K89" i="2"/>
  <c r="K97" i="2"/>
  <c r="K105" i="2"/>
  <c r="K113" i="2"/>
  <c r="K121" i="2"/>
  <c r="K129" i="2"/>
  <c r="K18" i="2"/>
  <c r="K26" i="2"/>
  <c r="K34" i="2"/>
  <c r="K42" i="2"/>
  <c r="K50" i="2"/>
  <c r="K58" i="2"/>
  <c r="K66" i="2"/>
  <c r="K74" i="2"/>
  <c r="K82" i="2"/>
  <c r="K90" i="2"/>
  <c r="K98" i="2"/>
  <c r="K106" i="2"/>
  <c r="K114" i="2"/>
  <c r="K122" i="2"/>
  <c r="K130" i="2"/>
  <c r="K19" i="2"/>
  <c r="K27" i="2"/>
  <c r="K35" i="2"/>
  <c r="K43" i="2"/>
  <c r="K51" i="2"/>
  <c r="K59" i="2"/>
  <c r="K67" i="2"/>
  <c r="K75" i="2"/>
  <c r="K83" i="2"/>
  <c r="K91" i="2"/>
  <c r="K99" i="2"/>
  <c r="K107" i="2"/>
  <c r="K115" i="2"/>
  <c r="K123" i="2"/>
  <c r="K131" i="2"/>
  <c r="K20" i="2"/>
  <c r="K28" i="2"/>
  <c r="K36" i="2"/>
  <c r="K44" i="2"/>
  <c r="K52" i="2"/>
  <c r="K60" i="2"/>
  <c r="K68" i="2"/>
  <c r="K76" i="2"/>
  <c r="K84" i="2"/>
  <c r="K92" i="2"/>
  <c r="K100" i="2"/>
  <c r="K108" i="2"/>
  <c r="K116" i="2"/>
  <c r="K124" i="2"/>
  <c r="K132" i="2"/>
  <c r="K37" i="2"/>
  <c r="K69" i="2"/>
  <c r="K101" i="2"/>
  <c r="K133" i="2"/>
  <c r="K38" i="2"/>
  <c r="K70" i="2"/>
  <c r="K102" i="2"/>
  <c r="K14" i="2"/>
  <c r="K45" i="2"/>
  <c r="K77" i="2"/>
  <c r="K109" i="2"/>
  <c r="K46" i="2"/>
  <c r="K78" i="2"/>
  <c r="K110" i="2"/>
  <c r="K21" i="2"/>
  <c r="K53" i="2"/>
  <c r="K85" i="2"/>
  <c r="K117" i="2"/>
  <c r="K22" i="2"/>
  <c r="K54" i="2"/>
  <c r="K86" i="2"/>
  <c r="K118" i="2"/>
  <c r="K61" i="2"/>
  <c r="K29" i="2"/>
  <c r="K62" i="2"/>
  <c r="K93" i="2"/>
  <c r="K94" i="2"/>
  <c r="K30" i="2"/>
  <c r="K125" i="2"/>
  <c r="K126" i="2"/>
  <c r="P7" i="3"/>
  <c r="P6" i="3"/>
  <c r="P5" i="3"/>
  <c r="D16" i="3"/>
  <c r="D24" i="3"/>
  <c r="D32" i="3"/>
  <c r="D40" i="3"/>
  <c r="D17" i="3"/>
  <c r="D25" i="3"/>
  <c r="D33" i="3"/>
  <c r="D41" i="3"/>
  <c r="D49" i="3"/>
  <c r="D57" i="3"/>
  <c r="D65" i="3"/>
  <c r="D73" i="3"/>
  <c r="D81" i="3"/>
  <c r="D89" i="3"/>
  <c r="D97" i="3"/>
  <c r="D105" i="3"/>
  <c r="D113" i="3"/>
  <c r="D121" i="3"/>
  <c r="D20" i="3"/>
  <c r="D28" i="3"/>
  <c r="D36" i="3"/>
  <c r="D44" i="3"/>
  <c r="D52" i="3"/>
  <c r="D60" i="3"/>
  <c r="D68" i="3"/>
  <c r="D76" i="3"/>
  <c r="D84" i="3"/>
  <c r="D92" i="3"/>
  <c r="D100" i="3"/>
  <c r="D108" i="3"/>
  <c r="D116" i="3"/>
  <c r="D124" i="3"/>
  <c r="D21" i="3"/>
  <c r="D34" i="3"/>
  <c r="D38" i="3"/>
  <c r="D47" i="3"/>
  <c r="D61" i="3"/>
  <c r="D75" i="3"/>
  <c r="D79" i="3"/>
  <c r="D93" i="3"/>
  <c r="D107" i="3"/>
  <c r="D111" i="3"/>
  <c r="D125" i="3"/>
  <c r="D131" i="3"/>
  <c r="D18" i="3"/>
  <c r="D22" i="3"/>
  <c r="D31" i="3"/>
  <c r="D35" i="3"/>
  <c r="D51" i="3"/>
  <c r="D55" i="3"/>
  <c r="D69" i="3"/>
  <c r="D83" i="3"/>
  <c r="D87" i="3"/>
  <c r="D101" i="3"/>
  <c r="D115" i="3"/>
  <c r="D119" i="3"/>
  <c r="D129" i="3"/>
  <c r="D19" i="3"/>
  <c r="D59" i="3"/>
  <c r="D63" i="3"/>
  <c r="D77" i="3"/>
  <c r="D91" i="3"/>
  <c r="D95" i="3"/>
  <c r="D109" i="3"/>
  <c r="D123" i="3"/>
  <c r="D127" i="3"/>
  <c r="D45" i="3"/>
  <c r="D56" i="3"/>
  <c r="D70" i="3"/>
  <c r="D74" i="3"/>
  <c r="D88" i="3"/>
  <c r="D102" i="3"/>
  <c r="D106" i="3"/>
  <c r="D120" i="3"/>
  <c r="D130" i="3"/>
  <c r="D37" i="3"/>
  <c r="D53" i="3"/>
  <c r="D67" i="3"/>
  <c r="D71" i="3"/>
  <c r="D85" i="3"/>
  <c r="D99" i="3"/>
  <c r="D103" i="3"/>
  <c r="D117" i="3"/>
  <c r="D133" i="3"/>
  <c r="D15" i="3"/>
  <c r="D43" i="3"/>
  <c r="D62" i="3"/>
  <c r="D72" i="3"/>
  <c r="D82" i="3"/>
  <c r="D110" i="3"/>
  <c r="D54" i="3"/>
  <c r="D64" i="3"/>
  <c r="D42" i="3"/>
  <c r="D80" i="3"/>
  <c r="D118" i="3"/>
  <c r="D23" i="3"/>
  <c r="D46" i="3"/>
  <c r="D112" i="3"/>
  <c r="D122" i="3"/>
  <c r="D66" i="3"/>
  <c r="D94" i="3"/>
  <c r="D104" i="3"/>
  <c r="D114" i="3"/>
  <c r="D30" i="3"/>
  <c r="D128" i="3"/>
  <c r="D26" i="3"/>
  <c r="D48" i="3"/>
  <c r="D58" i="3"/>
  <c r="D86" i="3"/>
  <c r="D96" i="3"/>
  <c r="D132" i="3"/>
  <c r="D27" i="3"/>
  <c r="D39" i="3"/>
  <c r="D50" i="3"/>
  <c r="D78" i="3"/>
  <c r="D29" i="3"/>
  <c r="D98" i="3"/>
  <c r="D126" i="3"/>
  <c r="D134" i="3"/>
  <c r="D90" i="3"/>
  <c r="J6" i="5"/>
  <c r="J4" i="5"/>
  <c r="D101" i="8"/>
  <c r="D103" i="8"/>
  <c r="D117" i="8"/>
  <c r="D62" i="8"/>
  <c r="D110" i="8"/>
  <c r="R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4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30" i="8"/>
  <c r="J132" i="8"/>
  <c r="J129" i="8"/>
  <c r="J131" i="8"/>
  <c r="J133" i="8"/>
  <c r="R6" i="8"/>
  <c r="K12" i="7"/>
  <c r="K13" i="7"/>
  <c r="K17" i="7"/>
  <c r="K21" i="7"/>
  <c r="K25" i="7"/>
  <c r="K29" i="7"/>
  <c r="K33" i="7"/>
  <c r="K37" i="7"/>
  <c r="K41" i="7"/>
  <c r="K45" i="7"/>
  <c r="K49" i="7"/>
  <c r="K53" i="7"/>
  <c r="K57" i="7"/>
  <c r="K61" i="7"/>
  <c r="K65" i="7"/>
  <c r="K69" i="7"/>
  <c r="K73" i="7"/>
  <c r="K77" i="7"/>
  <c r="K81" i="7"/>
  <c r="K85" i="7"/>
  <c r="K89" i="7"/>
  <c r="K93" i="7"/>
  <c r="K97" i="7"/>
  <c r="K101" i="7"/>
  <c r="K105" i="7"/>
  <c r="K109" i="7"/>
  <c r="K113" i="7"/>
  <c r="K117" i="7"/>
  <c r="K121" i="7"/>
  <c r="K125" i="7"/>
  <c r="K129" i="7"/>
  <c r="K14" i="7"/>
  <c r="K18" i="7"/>
  <c r="K22" i="7"/>
  <c r="K26" i="7"/>
  <c r="K30" i="7"/>
  <c r="K34" i="7"/>
  <c r="K38" i="7"/>
  <c r="K42" i="7"/>
  <c r="K46" i="7"/>
  <c r="K50" i="7"/>
  <c r="K54" i="7"/>
  <c r="K58" i="7"/>
  <c r="K62" i="7"/>
  <c r="K66" i="7"/>
  <c r="K70" i="7"/>
  <c r="K74" i="7"/>
  <c r="K78" i="7"/>
  <c r="K82" i="7"/>
  <c r="K86" i="7"/>
  <c r="K90" i="7"/>
  <c r="K94" i="7"/>
  <c r="K98" i="7"/>
  <c r="K102" i="7"/>
  <c r="K106" i="7"/>
  <c r="K110" i="7"/>
  <c r="K114" i="7"/>
  <c r="K118" i="7"/>
  <c r="K122" i="7"/>
  <c r="K126" i="7"/>
  <c r="K130" i="7"/>
  <c r="K15" i="7"/>
  <c r="K19" i="7"/>
  <c r="K23" i="7"/>
  <c r="K27" i="7"/>
  <c r="K31" i="7"/>
  <c r="K35" i="7"/>
  <c r="K39" i="7"/>
  <c r="K43" i="7"/>
  <c r="K47" i="7"/>
  <c r="K51" i="7"/>
  <c r="K55" i="7"/>
  <c r="K59" i="7"/>
  <c r="K63" i="7"/>
  <c r="K67" i="7"/>
  <c r="K71" i="7"/>
  <c r="K75" i="7"/>
  <c r="K79" i="7"/>
  <c r="K83" i="7"/>
  <c r="K87" i="7"/>
  <c r="K91" i="7"/>
  <c r="K95" i="7"/>
  <c r="K99" i="7"/>
  <c r="K103" i="7"/>
  <c r="K107" i="7"/>
  <c r="K111" i="7"/>
  <c r="K115" i="7"/>
  <c r="K119" i="7"/>
  <c r="K123" i="7"/>
  <c r="K127" i="7"/>
  <c r="K131" i="7"/>
  <c r="K16" i="7"/>
  <c r="K20" i="7"/>
  <c r="K24" i="7"/>
  <c r="K28" i="7"/>
  <c r="K32" i="7"/>
  <c r="K36" i="7"/>
  <c r="K40" i="7"/>
  <c r="K44" i="7"/>
  <c r="K48" i="7"/>
  <c r="K52" i="7"/>
  <c r="K56" i="7"/>
  <c r="K60" i="7"/>
  <c r="K64" i="7"/>
  <c r="K68" i="7"/>
  <c r="K72" i="7"/>
  <c r="K76" i="7"/>
  <c r="K80" i="7"/>
  <c r="K84" i="7"/>
  <c r="K88" i="7"/>
  <c r="K92" i="7"/>
  <c r="K96" i="7"/>
  <c r="K100" i="7"/>
  <c r="K104" i="7"/>
  <c r="K108" i="7"/>
  <c r="K112" i="7"/>
  <c r="K116" i="7"/>
  <c r="K120" i="7"/>
  <c r="K124" i="7"/>
  <c r="K128" i="7"/>
  <c r="E12" i="7"/>
  <c r="D14" i="7"/>
  <c r="D22" i="7"/>
  <c r="D30" i="7"/>
  <c r="D38" i="7"/>
  <c r="D46" i="7"/>
  <c r="D54" i="7"/>
  <c r="D62" i="7"/>
  <c r="D70" i="7"/>
  <c r="D78" i="7"/>
  <c r="D86" i="7"/>
  <c r="D94" i="7"/>
  <c r="D102" i="7"/>
  <c r="D110" i="7"/>
  <c r="D118" i="7"/>
  <c r="D126" i="7"/>
  <c r="D13" i="7"/>
  <c r="D23" i="7"/>
  <c r="D32" i="7"/>
  <c r="D41" i="7"/>
  <c r="D50" i="7"/>
  <c r="D59" i="7"/>
  <c r="D68" i="7"/>
  <c r="D77" i="7"/>
  <c r="D87" i="7"/>
  <c r="D96" i="7"/>
  <c r="D105" i="7"/>
  <c r="D114" i="7"/>
  <c r="D123" i="7"/>
  <c r="D15" i="7"/>
  <c r="D24" i="7"/>
  <c r="D33" i="7"/>
  <c r="D42" i="7"/>
  <c r="D51" i="7"/>
  <c r="D60" i="7"/>
  <c r="D69" i="7"/>
  <c r="D79" i="7"/>
  <c r="D88" i="7"/>
  <c r="D97" i="7"/>
  <c r="D106" i="7"/>
  <c r="D115" i="7"/>
  <c r="D124" i="7"/>
  <c r="D16" i="7"/>
  <c r="D25" i="7"/>
  <c r="D34" i="7"/>
  <c r="D43" i="7"/>
  <c r="D52" i="7"/>
  <c r="D61" i="7"/>
  <c r="D71" i="7"/>
  <c r="D80" i="7"/>
  <c r="D89" i="7"/>
  <c r="D98" i="7"/>
  <c r="D107" i="7"/>
  <c r="D116" i="7"/>
  <c r="D125" i="7"/>
  <c r="D17" i="7"/>
  <c r="D26" i="7"/>
  <c r="D35" i="7"/>
  <c r="D44" i="7"/>
  <c r="D53" i="7"/>
  <c r="D63" i="7"/>
  <c r="D72" i="7"/>
  <c r="D81" i="7"/>
  <c r="D90" i="7"/>
  <c r="D99" i="7"/>
  <c r="D108" i="7"/>
  <c r="D117" i="7"/>
  <c r="D127" i="7"/>
  <c r="D18" i="7"/>
  <c r="D27" i="7"/>
  <c r="D36" i="7"/>
  <c r="D45" i="7"/>
  <c r="D55" i="7"/>
  <c r="D64" i="7"/>
  <c r="D73" i="7"/>
  <c r="D82" i="7"/>
  <c r="D91" i="7"/>
  <c r="D100" i="7"/>
  <c r="D109" i="7"/>
  <c r="D119" i="7"/>
  <c r="D128" i="7"/>
  <c r="D19" i="7"/>
  <c r="D28" i="7"/>
  <c r="D37" i="7"/>
  <c r="D47" i="7"/>
  <c r="D56" i="7"/>
  <c r="D65" i="7"/>
  <c r="D74" i="7"/>
  <c r="D83" i="7"/>
  <c r="D92" i="7"/>
  <c r="D101" i="7"/>
  <c r="D111" i="7"/>
  <c r="D120" i="7"/>
  <c r="D129" i="7"/>
  <c r="D20" i="7"/>
  <c r="D29" i="7"/>
  <c r="D39" i="7"/>
  <c r="D48" i="7"/>
  <c r="D57" i="7"/>
  <c r="D66" i="7"/>
  <c r="D75" i="7"/>
  <c r="D84" i="7"/>
  <c r="D93" i="7"/>
  <c r="D103" i="7"/>
  <c r="D112" i="7"/>
  <c r="D121" i="7"/>
  <c r="D130" i="7"/>
  <c r="D58" i="7"/>
  <c r="D131" i="7"/>
  <c r="D67" i="7"/>
  <c r="D122" i="7"/>
  <c r="D76" i="7"/>
  <c r="D85" i="7"/>
  <c r="D21" i="7"/>
  <c r="D95" i="7"/>
  <c r="D31" i="7"/>
  <c r="D104" i="7"/>
  <c r="D49" i="7"/>
  <c r="D40" i="7"/>
  <c r="D113" i="7"/>
  <c r="E13" i="7"/>
  <c r="E15" i="7"/>
  <c r="E17" i="7"/>
  <c r="E19" i="7"/>
  <c r="E21" i="7"/>
  <c r="E23" i="7"/>
  <c r="E25" i="7"/>
  <c r="E27" i="7"/>
  <c r="E29" i="7"/>
  <c r="E31" i="7"/>
  <c r="E33" i="7"/>
  <c r="E35" i="7"/>
  <c r="E37" i="7"/>
  <c r="E39" i="7"/>
  <c r="E41" i="7"/>
  <c r="E43" i="7"/>
  <c r="E45" i="7"/>
  <c r="E47" i="7"/>
  <c r="E49" i="7"/>
  <c r="E51" i="7"/>
  <c r="E53" i="7"/>
  <c r="E55" i="7"/>
  <c r="E57" i="7"/>
  <c r="E59" i="7"/>
  <c r="E61" i="7"/>
  <c r="E63" i="7"/>
  <c r="E65" i="7"/>
  <c r="E67" i="7"/>
  <c r="E69" i="7"/>
  <c r="E71" i="7"/>
  <c r="E73" i="7"/>
  <c r="E75" i="7"/>
  <c r="E77" i="7"/>
  <c r="E79" i="7"/>
  <c r="E81" i="7"/>
  <c r="E83" i="7"/>
  <c r="E85" i="7"/>
  <c r="E87" i="7"/>
  <c r="E89" i="7"/>
  <c r="E91" i="7"/>
  <c r="E93" i="7"/>
  <c r="E95" i="7"/>
  <c r="E97" i="7"/>
  <c r="E99" i="7"/>
  <c r="E101" i="7"/>
  <c r="E103" i="7"/>
  <c r="E105" i="7"/>
  <c r="E107" i="7"/>
  <c r="E109" i="7"/>
  <c r="E111" i="7"/>
  <c r="E113" i="7"/>
  <c r="E115" i="7"/>
  <c r="E117" i="7"/>
  <c r="E119" i="7"/>
  <c r="E121" i="7"/>
  <c r="E14" i="7"/>
  <c r="E30" i="7"/>
  <c r="E46" i="7"/>
  <c r="E62" i="7"/>
  <c r="E78" i="7"/>
  <c r="E94" i="7"/>
  <c r="E112" i="7"/>
  <c r="E22" i="7"/>
  <c r="E38" i="7"/>
  <c r="E26" i="7"/>
  <c r="E42" i="7"/>
  <c r="E58" i="7"/>
  <c r="E74" i="7"/>
  <c r="E90" i="7"/>
  <c r="E20" i="7"/>
  <c r="E68" i="7"/>
  <c r="E98" i="7"/>
  <c r="E108" i="7"/>
  <c r="E124" i="7"/>
  <c r="E72" i="7"/>
  <c r="E80" i="7"/>
  <c r="E116" i="7"/>
  <c r="E126" i="7"/>
  <c r="E36" i="7"/>
  <c r="E56" i="7"/>
  <c r="E60" i="7"/>
  <c r="E64" i="7"/>
  <c r="E102" i="7"/>
  <c r="E114" i="7"/>
  <c r="E122" i="7"/>
  <c r="E131" i="7"/>
  <c r="E16" i="7"/>
  <c r="E52" i="7"/>
  <c r="E82" i="7"/>
  <c r="E86" i="7"/>
  <c r="E129" i="7"/>
  <c r="E32" i="7"/>
  <c r="E106" i="7"/>
  <c r="E120" i="7"/>
  <c r="E127" i="7"/>
  <c r="E48" i="7"/>
  <c r="E66" i="7"/>
  <c r="E70" i="7"/>
  <c r="E100" i="7"/>
  <c r="E125" i="7"/>
  <c r="E18" i="7"/>
  <c r="E28" i="7"/>
  <c r="E88" i="7"/>
  <c r="E92" i="7"/>
  <c r="E96" i="7"/>
  <c r="E110" i="7"/>
  <c r="E118" i="7"/>
  <c r="E123" i="7"/>
  <c r="E130" i="7"/>
  <c r="E24" i="7"/>
  <c r="E34" i="7"/>
  <c r="E44" i="7"/>
  <c r="E54" i="7"/>
  <c r="E84" i="7"/>
  <c r="E104" i="7"/>
  <c r="E128" i="7"/>
  <c r="E40" i="7"/>
  <c r="E50" i="7"/>
  <c r="E76" i="7"/>
  <c r="M4" i="7"/>
  <c r="C14" i="7"/>
  <c r="C22" i="7"/>
  <c r="C30" i="7"/>
  <c r="C38" i="7"/>
  <c r="C46" i="7"/>
  <c r="C54" i="7"/>
  <c r="C62" i="7"/>
  <c r="C70" i="7"/>
  <c r="C78" i="7"/>
  <c r="C21" i="7"/>
  <c r="C31" i="7"/>
  <c r="C40" i="7"/>
  <c r="C49" i="7"/>
  <c r="C58" i="7"/>
  <c r="C67" i="7"/>
  <c r="C76" i="7"/>
  <c r="C85" i="7"/>
  <c r="C93" i="7"/>
  <c r="C101" i="7"/>
  <c r="C109" i="7"/>
  <c r="C117" i="7"/>
  <c r="C125" i="7"/>
  <c r="C13" i="7"/>
  <c r="C23" i="7"/>
  <c r="C32" i="7"/>
  <c r="C41" i="7"/>
  <c r="C50" i="7"/>
  <c r="C59" i="7"/>
  <c r="C68" i="7"/>
  <c r="C77" i="7"/>
  <c r="C86" i="7"/>
  <c r="C94" i="7"/>
  <c r="C102" i="7"/>
  <c r="C110" i="7"/>
  <c r="C118" i="7"/>
  <c r="C126" i="7"/>
  <c r="C15" i="7"/>
  <c r="C24" i="7"/>
  <c r="C33" i="7"/>
  <c r="C42" i="7"/>
  <c r="C51" i="7"/>
  <c r="C60" i="7"/>
  <c r="C69" i="7"/>
  <c r="C79" i="7"/>
  <c r="C87" i="7"/>
  <c r="C95" i="7"/>
  <c r="C103" i="7"/>
  <c r="C111" i="7"/>
  <c r="C119" i="7"/>
  <c r="C127" i="7"/>
  <c r="C16" i="7"/>
  <c r="C25" i="7"/>
  <c r="C34" i="7"/>
  <c r="C43" i="7"/>
  <c r="C52" i="7"/>
  <c r="C61" i="7"/>
  <c r="C71" i="7"/>
  <c r="C80" i="7"/>
  <c r="C88" i="7"/>
  <c r="C96" i="7"/>
  <c r="C104" i="7"/>
  <c r="C112" i="7"/>
  <c r="C120" i="7"/>
  <c r="C128" i="7"/>
  <c r="C17" i="7"/>
  <c r="C26" i="7"/>
  <c r="C35" i="7"/>
  <c r="C44" i="7"/>
  <c r="C53" i="7"/>
  <c r="C63" i="7"/>
  <c r="C72" i="7"/>
  <c r="C81" i="7"/>
  <c r="C89" i="7"/>
  <c r="C97" i="7"/>
  <c r="C105" i="7"/>
  <c r="C113" i="7"/>
  <c r="C121" i="7"/>
  <c r="C129" i="7"/>
  <c r="C18" i="7"/>
  <c r="C27" i="7"/>
  <c r="C36" i="7"/>
  <c r="C45" i="7"/>
  <c r="C55" i="7"/>
  <c r="C64" i="7"/>
  <c r="C73" i="7"/>
  <c r="C82" i="7"/>
  <c r="C90" i="7"/>
  <c r="C98" i="7"/>
  <c r="C106" i="7"/>
  <c r="C114" i="7"/>
  <c r="C122" i="7"/>
  <c r="C130" i="7"/>
  <c r="C19" i="7"/>
  <c r="C28" i="7"/>
  <c r="C37" i="7"/>
  <c r="C47" i="7"/>
  <c r="C56" i="7"/>
  <c r="C65" i="7"/>
  <c r="C74" i="7"/>
  <c r="C83" i="7"/>
  <c r="C91" i="7"/>
  <c r="C99" i="7"/>
  <c r="C107" i="7"/>
  <c r="C115" i="7"/>
  <c r="C123" i="7"/>
  <c r="C131" i="7"/>
  <c r="C84" i="7"/>
  <c r="C20" i="7"/>
  <c r="C92" i="7"/>
  <c r="C29" i="7"/>
  <c r="C100" i="7"/>
  <c r="C39" i="7"/>
  <c r="C108" i="7"/>
  <c r="C48" i="7"/>
  <c r="C116" i="7"/>
  <c r="C75" i="7"/>
  <c r="C57" i="7"/>
  <c r="C124" i="7"/>
  <c r="C66" i="7"/>
  <c r="J20" i="7"/>
  <c r="J28" i="7"/>
  <c r="J36" i="7"/>
  <c r="J44" i="7"/>
  <c r="J52" i="7"/>
  <c r="J60" i="7"/>
  <c r="J68" i="7"/>
  <c r="J76" i="7"/>
  <c r="J84" i="7"/>
  <c r="J92" i="7"/>
  <c r="J100" i="7"/>
  <c r="J108" i="7"/>
  <c r="J116" i="7"/>
  <c r="J124" i="7"/>
  <c r="J13" i="7"/>
  <c r="J21" i="7"/>
  <c r="J29" i="7"/>
  <c r="J37" i="7"/>
  <c r="J45" i="7"/>
  <c r="J53" i="7"/>
  <c r="J61" i="7"/>
  <c r="J69" i="7"/>
  <c r="J77" i="7"/>
  <c r="J85" i="7"/>
  <c r="J93" i="7"/>
  <c r="J101" i="7"/>
  <c r="J109" i="7"/>
  <c r="J117" i="7"/>
  <c r="J125" i="7"/>
  <c r="J16" i="7"/>
  <c r="J24" i="7"/>
  <c r="J32" i="7"/>
  <c r="J40" i="7"/>
  <c r="J48" i="7"/>
  <c r="J56" i="7"/>
  <c r="J64" i="7"/>
  <c r="J72" i="7"/>
  <c r="J80" i="7"/>
  <c r="J88" i="7"/>
  <c r="J96" i="7"/>
  <c r="J104" i="7"/>
  <c r="J112" i="7"/>
  <c r="J120" i="7"/>
  <c r="J128" i="7"/>
  <c r="J14" i="7"/>
  <c r="J26" i="7"/>
  <c r="J39" i="7"/>
  <c r="J51" i="7"/>
  <c r="J65" i="7"/>
  <c r="J78" i="7"/>
  <c r="J90" i="7"/>
  <c r="J103" i="7"/>
  <c r="J115" i="7"/>
  <c r="J129" i="7"/>
  <c r="J19" i="7"/>
  <c r="J33" i="7"/>
  <c r="J46" i="7"/>
  <c r="J58" i="7"/>
  <c r="J71" i="7"/>
  <c r="J83" i="7"/>
  <c r="J97" i="7"/>
  <c r="J110" i="7"/>
  <c r="J122" i="7"/>
  <c r="J23" i="7"/>
  <c r="J35" i="7"/>
  <c r="J49" i="7"/>
  <c r="J62" i="7"/>
  <c r="J74" i="7"/>
  <c r="J87" i="7"/>
  <c r="J99" i="7"/>
  <c r="J113" i="7"/>
  <c r="J126" i="7"/>
  <c r="J15" i="7"/>
  <c r="J34" i="7"/>
  <c r="J55" i="7"/>
  <c r="J75" i="7"/>
  <c r="J95" i="7"/>
  <c r="J118" i="7"/>
  <c r="J94" i="7"/>
  <c r="J17" i="7"/>
  <c r="J38" i="7"/>
  <c r="J57" i="7"/>
  <c r="J79" i="7"/>
  <c r="J98" i="7"/>
  <c r="J119" i="7"/>
  <c r="J18" i="7"/>
  <c r="J41" i="7"/>
  <c r="J59" i="7"/>
  <c r="J81" i="7"/>
  <c r="J102" i="7"/>
  <c r="J121" i="7"/>
  <c r="J22" i="7"/>
  <c r="J42" i="7"/>
  <c r="J63" i="7"/>
  <c r="J82" i="7"/>
  <c r="J105" i="7"/>
  <c r="J123" i="7"/>
  <c r="J25" i="7"/>
  <c r="J43" i="7"/>
  <c r="J66" i="7"/>
  <c r="J86" i="7"/>
  <c r="J106" i="7"/>
  <c r="J127" i="7"/>
  <c r="J27" i="7"/>
  <c r="J47" i="7"/>
  <c r="J67" i="7"/>
  <c r="J89" i="7"/>
  <c r="J107" i="7"/>
  <c r="J130" i="7"/>
  <c r="J30" i="7"/>
  <c r="J50" i="7"/>
  <c r="J70" i="7"/>
  <c r="J91" i="7"/>
  <c r="J111" i="7"/>
  <c r="J131" i="7"/>
  <c r="J114" i="7"/>
  <c r="J31" i="7"/>
  <c r="J54" i="7"/>
  <c r="J73" i="7"/>
  <c r="M6" i="7"/>
  <c r="M5" i="7"/>
  <c r="D3" i="6"/>
  <c r="B7" i="11" s="1"/>
  <c r="C4" i="6"/>
  <c r="C5" i="6"/>
  <c r="D5" i="6" s="1"/>
  <c r="C6" i="6"/>
  <c r="D6" i="6" s="1"/>
  <c r="R5" i="8"/>
  <c r="J5" i="5"/>
  <c r="V6" i="1"/>
  <c r="V4" i="1"/>
  <c r="V5" i="1"/>
  <c r="N4" i="2"/>
  <c r="B14" i="11" l="1"/>
  <c r="D4" i="6"/>
  <c r="C13" i="6"/>
  <c r="C21" i="6"/>
  <c r="C29" i="6"/>
  <c r="C37" i="6"/>
  <c r="C45" i="6"/>
  <c r="C53" i="6"/>
  <c r="C61" i="6"/>
  <c r="C69" i="6"/>
  <c r="C77" i="6"/>
  <c r="C85" i="6"/>
  <c r="C93" i="6"/>
  <c r="C101" i="6"/>
  <c r="C109" i="6"/>
  <c r="C117" i="6"/>
  <c r="C125" i="6"/>
  <c r="C14" i="6"/>
  <c r="C22" i="6"/>
  <c r="C30" i="6"/>
  <c r="C38" i="6"/>
  <c r="C46" i="6"/>
  <c r="C54" i="6"/>
  <c r="C62" i="6"/>
  <c r="C70" i="6"/>
  <c r="C78" i="6"/>
  <c r="C86" i="6"/>
  <c r="C94" i="6"/>
  <c r="C102" i="6"/>
  <c r="C110" i="6"/>
  <c r="C118" i="6"/>
  <c r="C126" i="6"/>
  <c r="C15" i="6"/>
  <c r="C23" i="6"/>
  <c r="C31" i="6"/>
  <c r="C39" i="6"/>
  <c r="C47" i="6"/>
  <c r="C55" i="6"/>
  <c r="C63" i="6"/>
  <c r="C71" i="6"/>
  <c r="C79" i="6"/>
  <c r="C87" i="6"/>
  <c r="C95" i="6"/>
  <c r="C103" i="6"/>
  <c r="C111" i="6"/>
  <c r="C119" i="6"/>
  <c r="C127" i="6"/>
  <c r="C16" i="6"/>
  <c r="C24" i="6"/>
  <c r="C32" i="6"/>
  <c r="C40" i="6"/>
  <c r="C48" i="6"/>
  <c r="C56" i="6"/>
  <c r="C64" i="6"/>
  <c r="C72" i="6"/>
  <c r="C80" i="6"/>
  <c r="C88" i="6"/>
  <c r="C96" i="6"/>
  <c r="C104" i="6"/>
  <c r="C112" i="6"/>
  <c r="C120" i="6"/>
  <c r="C128" i="6"/>
  <c r="C17" i="6"/>
  <c r="C25" i="6"/>
  <c r="C33" i="6"/>
  <c r="C41" i="6"/>
  <c r="C49" i="6"/>
  <c r="C57" i="6"/>
  <c r="C65" i="6"/>
  <c r="C73" i="6"/>
  <c r="C81" i="6"/>
  <c r="C89" i="6"/>
  <c r="C97" i="6"/>
  <c r="C105" i="6"/>
  <c r="C113" i="6"/>
  <c r="C121" i="6"/>
  <c r="C129" i="6"/>
  <c r="C27" i="6"/>
  <c r="C50" i="6"/>
  <c r="C68" i="6"/>
  <c r="C91" i="6"/>
  <c r="C114" i="6"/>
  <c r="C12" i="6"/>
  <c r="C28" i="6"/>
  <c r="C51" i="6"/>
  <c r="C74" i="6"/>
  <c r="C92" i="6"/>
  <c r="C115" i="6"/>
  <c r="C34" i="6"/>
  <c r="C52" i="6"/>
  <c r="C75" i="6"/>
  <c r="C98" i="6"/>
  <c r="C116" i="6"/>
  <c r="C35" i="6"/>
  <c r="C58" i="6"/>
  <c r="C76" i="6"/>
  <c r="C99" i="6"/>
  <c r="C122" i="6"/>
  <c r="C19" i="6"/>
  <c r="C42" i="6"/>
  <c r="C60" i="6"/>
  <c r="C83" i="6"/>
  <c r="C106" i="6"/>
  <c r="C124" i="6"/>
  <c r="C18" i="6"/>
  <c r="C36" i="6"/>
  <c r="C59" i="6"/>
  <c r="C82" i="6"/>
  <c r="C100" i="6"/>
  <c r="C123" i="6"/>
  <c r="C20" i="6"/>
  <c r="C43" i="6"/>
  <c r="C66" i="6"/>
  <c r="C84" i="6"/>
  <c r="C107" i="6"/>
  <c r="C130" i="6"/>
  <c r="C26" i="6"/>
  <c r="C44" i="6"/>
  <c r="C67" i="6"/>
  <c r="C90" i="6"/>
  <c r="C108" i="6"/>
  <c r="C131" i="6"/>
</calcChain>
</file>

<file path=xl/sharedStrings.xml><?xml version="1.0" encoding="utf-8"?>
<sst xmlns="http://schemas.openxmlformats.org/spreadsheetml/2006/main" count="1773" uniqueCount="239">
  <si>
    <t>Restitution (all bonuses)</t>
  </si>
  <si>
    <t>Totals</t>
  </si>
  <si>
    <t>MN share (1.2972597706%)</t>
  </si>
  <si>
    <t>Payment 1 (April 2022)</t>
  </si>
  <si>
    <t>Payment 2 (July 2022)</t>
  </si>
  <si>
    <t>Payment 3 (July 2023)</t>
  </si>
  <si>
    <t>Payment 4 (July 2024)</t>
  </si>
  <si>
    <t>Payment 5 (July 2025)</t>
  </si>
  <si>
    <t>Payment 6 (July 2026)</t>
  </si>
  <si>
    <t>Payment 7 (July 2027)</t>
  </si>
  <si>
    <t>Payment 8 (July 2028)</t>
  </si>
  <si>
    <t>Payment 9 (July 2029)</t>
  </si>
  <si>
    <t>Payment 10 (July 2030)</t>
  </si>
  <si>
    <t>Payment 11 (July 2031)</t>
  </si>
  <si>
    <t>Payment 1 (July 2022)</t>
  </si>
  <si>
    <t>Payment 12 (July 2032)</t>
  </si>
  <si>
    <t>Payment 13 (July 2033)</t>
  </si>
  <si>
    <t>Payment 14 (July 2034)</t>
  </si>
  <si>
    <t>Payment 15 (July 2035)</t>
  </si>
  <si>
    <t>Payment 16 (July 2036)</t>
  </si>
  <si>
    <t>Payment 17 (July 2037)</t>
  </si>
  <si>
    <t>Payment 18 (July 2038)</t>
  </si>
  <si>
    <t>State share (25% of MN)</t>
  </si>
  <si>
    <t>Additional Restitution</t>
  </si>
  <si>
    <t>MN Share of Additional Restitution (2.1790874099%)</t>
  </si>
  <si>
    <t>MN Share of Additional Restitution (1.7616910858%)</t>
  </si>
  <si>
    <t>Backstop (7% of local share)</t>
  </si>
  <si>
    <t>Local share (75% of MN minus backstop)</t>
  </si>
  <si>
    <t>Payment 1 (2023)</t>
  </si>
  <si>
    <t>Payment 2 (July 2024)</t>
  </si>
  <si>
    <t>Payment 3 (July 2025)</t>
  </si>
  <si>
    <t>Payment 4 (July 2026)</t>
  </si>
  <si>
    <t>Payment 5 (July 2027)</t>
  </si>
  <si>
    <t>Payment 6 (July 2028)</t>
  </si>
  <si>
    <t>Payment 7 (July 2029)</t>
  </si>
  <si>
    <t>Payment 8 (July 2030)</t>
  </si>
  <si>
    <t>Payment 9 (July 2031)</t>
  </si>
  <si>
    <t>Payment 10 (July 2032)</t>
  </si>
  <si>
    <t>Payment 11 (July 2033)</t>
  </si>
  <si>
    <t>Payment 12 (July 2034)</t>
  </si>
  <si>
    <t>Payment 13 (July 2035)</t>
  </si>
  <si>
    <t>Cash Conversion of Settlement Product*</t>
  </si>
  <si>
    <t>*This chart assumes full bonus payments AND that Minnesota declines product and takes full cash value instead.</t>
  </si>
  <si>
    <t>MN Share of Additional Restitution (1.9139084896%)</t>
  </si>
  <si>
    <t>MN share (1.5768831621%)</t>
  </si>
  <si>
    <t>MN share (1.53798603302%)</t>
  </si>
  <si>
    <t>MN Share of Additional Restitution (1.8887504448%)</t>
  </si>
  <si>
    <t>Payment 2 (December 2023)</t>
  </si>
  <si>
    <t>Payment 3 (March 2025)</t>
  </si>
  <si>
    <t>Payment 4 (March 2026)</t>
  </si>
  <si>
    <t>Payment 5 (March 2027)</t>
  </si>
  <si>
    <t>Payment 6 (March 2028)</t>
  </si>
  <si>
    <t>Payment 7 (March 2029)</t>
  </si>
  <si>
    <t>Payment 15 (December 2036)</t>
  </si>
  <si>
    <t>Payment 8 (March 2030)</t>
  </si>
  <si>
    <t>Payment 9 (March 2031)</t>
  </si>
  <si>
    <t>Payment 10 (March 2032)</t>
  </si>
  <si>
    <t>Payment 11 (March 2033)</t>
  </si>
  <si>
    <t>Payment 12 (March 2034)</t>
  </si>
  <si>
    <t>Payment 13 (March 2035)</t>
  </si>
  <si>
    <t>Payment 14 (March 2036)</t>
  </si>
  <si>
    <t>MN share (1.3952917621%)</t>
  </si>
  <si>
    <t>MN Share of Additional Restitution (1.6334209688%)</t>
  </si>
  <si>
    <t>Additional Restitution*</t>
  </si>
  <si>
    <t>MN Share of Additional Restitution (1.66691605927%)</t>
  </si>
  <si>
    <t>MN share (1.4534316941%)</t>
  </si>
  <si>
    <t>TOTAL</t>
  </si>
  <si>
    <t>Payment 2 (June 2024)</t>
  </si>
  <si>
    <t>Payment 1 (June 2023)</t>
  </si>
  <si>
    <t>Payment 3 (June 2025)</t>
  </si>
  <si>
    <t>Payment 4 (June 2026)</t>
  </si>
  <si>
    <t>Payment 5 (June 2027)</t>
  </si>
  <si>
    <t>Payment 6 (June 2028)</t>
  </si>
  <si>
    <t>Payment 7 (June 2029)</t>
  </si>
  <si>
    <t>Payment 8 (June 2030)</t>
  </si>
  <si>
    <t>Payment 9 (June 2031)</t>
  </si>
  <si>
    <t>Payment 10 (June 2032)</t>
  </si>
  <si>
    <t>MN share (1.4357807492%)</t>
  </si>
  <si>
    <t>Andover city</t>
  </si>
  <si>
    <t>Apple Valley city</t>
  </si>
  <si>
    <t>Blaine city</t>
  </si>
  <si>
    <t>Bloomington city</t>
  </si>
  <si>
    <t>Brooklyn Center city</t>
  </si>
  <si>
    <t>Brooklyn Park city</t>
  </si>
  <si>
    <t>Burnsville city</t>
  </si>
  <si>
    <t>Coon Rapids city</t>
  </si>
  <si>
    <t>Cottage Grove city</t>
  </si>
  <si>
    <t>Duluth city</t>
  </si>
  <si>
    <t>Eagan city</t>
  </si>
  <si>
    <t>Eden Prairie city</t>
  </si>
  <si>
    <t>Edina city</t>
  </si>
  <si>
    <t>Inver Grove Heights city</t>
  </si>
  <si>
    <t>Lakeville city</t>
  </si>
  <si>
    <t>Mankato city</t>
  </si>
  <si>
    <t>Maple Grove city</t>
  </si>
  <si>
    <t>Maplewood city</t>
  </si>
  <si>
    <t>Minneapolis city</t>
  </si>
  <si>
    <t>Minnetonka city</t>
  </si>
  <si>
    <t>Moorhead city</t>
  </si>
  <si>
    <t>North St. Paul city</t>
  </si>
  <si>
    <t>Plymouth city</t>
  </si>
  <si>
    <t>Proctor city</t>
  </si>
  <si>
    <t>Richfield city</t>
  </si>
  <si>
    <t>Rochester city</t>
  </si>
  <si>
    <t>Roseville city</t>
  </si>
  <si>
    <t>Savage city</t>
  </si>
  <si>
    <t>Shakopee city</t>
  </si>
  <si>
    <t>St. Cloud city</t>
  </si>
  <si>
    <t>St. Louis Park city</t>
  </si>
  <si>
    <t>St. Paul city</t>
  </si>
  <si>
    <t>Woodbury city</t>
  </si>
  <si>
    <t>Allocation %</t>
  </si>
  <si>
    <t>Subdivision</t>
  </si>
  <si>
    <t>AITKIN COUNTY</t>
  </si>
  <si>
    <t>ANOKA COUNTY</t>
  </si>
  <si>
    <t>BECKER COUNTY</t>
  </si>
  <si>
    <t>BELTRAMI COUNTY</t>
  </si>
  <si>
    <t>BENTON COUNTY</t>
  </si>
  <si>
    <t>BIG STONE COUNTY</t>
  </si>
  <si>
    <t>BLUE EARTH COUNTY</t>
  </si>
  <si>
    <t>BROWN COUNTY</t>
  </si>
  <si>
    <t>CARLTON COUNTY</t>
  </si>
  <si>
    <t>CARVER COUNTY</t>
  </si>
  <si>
    <t>CASS COUNTY</t>
  </si>
  <si>
    <t>CHIPPEWA COUNTY</t>
  </si>
  <si>
    <t>CHISAGO COUNTY</t>
  </si>
  <si>
    <t>CLAY COUNTY</t>
  </si>
  <si>
    <t>CLEARWATER COUNTY</t>
  </si>
  <si>
    <t>COOK COUNTY</t>
  </si>
  <si>
    <t>COTTONWOOD COUNTY</t>
  </si>
  <si>
    <t>CROW WING COUNTY</t>
  </si>
  <si>
    <t>DAKOTA COUNTY</t>
  </si>
  <si>
    <t>DODGE COUNTY</t>
  </si>
  <si>
    <t>DOUGLAS COUNTY</t>
  </si>
  <si>
    <t>FARIBAULT COUNTY</t>
  </si>
  <si>
    <t>FILLMORE COUNTY</t>
  </si>
  <si>
    <t>FREEBORN COUNTY</t>
  </si>
  <si>
    <t>GOODHUE COUNTY</t>
  </si>
  <si>
    <t>GRANT COUNTY</t>
  </si>
  <si>
    <t>HENNEPIN COUNTY</t>
  </si>
  <si>
    <t>HOUSTON COUNTY</t>
  </si>
  <si>
    <t>HUBBARD COUNTY</t>
  </si>
  <si>
    <t>ISANTI COUNTY</t>
  </si>
  <si>
    <t>ITASCA COUNTY</t>
  </si>
  <si>
    <t>JACKSON COUNTY</t>
  </si>
  <si>
    <t>KANABEC COUNTY</t>
  </si>
  <si>
    <t>KANDIYOHI COUNTY</t>
  </si>
  <si>
    <t>KITTSON COUNTY</t>
  </si>
  <si>
    <t>KOOCHICHING COUNTY</t>
  </si>
  <si>
    <t>LAC QUI PARLE COUNTY</t>
  </si>
  <si>
    <t>LAKE COUNTY</t>
  </si>
  <si>
    <t>LAKE OF THE WOODS COUNTY</t>
  </si>
  <si>
    <t>LE SUEUR COUNTY</t>
  </si>
  <si>
    <t>LINCOLN COUNTY</t>
  </si>
  <si>
    <t>LYON COUNTY</t>
  </si>
  <si>
    <t>MAHNOMEN COUNTY</t>
  </si>
  <si>
    <t>MARSHALL COUNTY</t>
  </si>
  <si>
    <t>MARTIN COUNTY</t>
  </si>
  <si>
    <t>MCLEOD COUNTY</t>
  </si>
  <si>
    <t>MEEKER COUNTY</t>
  </si>
  <si>
    <t>MILLE LACS COUNTY</t>
  </si>
  <si>
    <t>MORRISON COUNTY</t>
  </si>
  <si>
    <t>MOWER COUNTY</t>
  </si>
  <si>
    <t>MURRAY COUNTY</t>
  </si>
  <si>
    <t>NICOLLET COUNTY</t>
  </si>
  <si>
    <t>NOBLES COUNTY</t>
  </si>
  <si>
    <t>NORMAN COUNTY</t>
  </si>
  <si>
    <t>OLMSTED COUNTY</t>
  </si>
  <si>
    <t>OTTER TAIL COUNTY</t>
  </si>
  <si>
    <t>PENNINGTON COUNTY</t>
  </si>
  <si>
    <t>PINE COUNTY</t>
  </si>
  <si>
    <t>PIPESTONE COUNTY</t>
  </si>
  <si>
    <t>POLK COUNTY</t>
  </si>
  <si>
    <t>POPE COUNTY</t>
  </si>
  <si>
    <t>RAMSEY COUNTY</t>
  </si>
  <si>
    <t>RED LAKE COUNTY</t>
  </si>
  <si>
    <t>REDWOOD COUNTY</t>
  </si>
  <si>
    <t>RENVILLE COUNTY</t>
  </si>
  <si>
    <t>RICE COUNTY</t>
  </si>
  <si>
    <t>ROCK COUNTY</t>
  </si>
  <si>
    <t>ROSEAU COUNTY</t>
  </si>
  <si>
    <t>SCOTT COUNTY</t>
  </si>
  <si>
    <t>SHERBURNE COUNTY</t>
  </si>
  <si>
    <t>SIBLEY COUNTY</t>
  </si>
  <si>
    <t>ST LOUIS COUNTY</t>
  </si>
  <si>
    <t>STEARNS COUNTY</t>
  </si>
  <si>
    <t>STEELE COUNTY</t>
  </si>
  <si>
    <t>STEVENS COUNTY</t>
  </si>
  <si>
    <t>SWIFT COUNTY</t>
  </si>
  <si>
    <t>TODD COUNTY</t>
  </si>
  <si>
    <t>TRAVERSE COUNTY</t>
  </si>
  <si>
    <t>WABASHA COUNTY</t>
  </si>
  <si>
    <t>WADENA COUNTY</t>
  </si>
  <si>
    <t>WASECA COUNTY</t>
  </si>
  <si>
    <t>WASHINGTON COUNTY</t>
  </si>
  <si>
    <t>WATONWAN COUNTY</t>
  </si>
  <si>
    <t>WILKIN COUNTY</t>
  </si>
  <si>
    <t>WINONA COUNTY</t>
  </si>
  <si>
    <t>WRIGHT COUNTY</t>
  </si>
  <si>
    <t>YELLOW MEDICINE COUNTY</t>
  </si>
  <si>
    <t>Mallinckrodt</t>
  </si>
  <si>
    <t>McKinsey</t>
  </si>
  <si>
    <t>Purdue</t>
  </si>
  <si>
    <t>Endo</t>
  </si>
  <si>
    <t>Johnson &amp; Johnson</t>
  </si>
  <si>
    <t>Teva</t>
  </si>
  <si>
    <t>Allergan</t>
  </si>
  <si>
    <t>CVS</t>
  </si>
  <si>
    <t>Walgreens</t>
  </si>
  <si>
    <t>Walmart</t>
  </si>
  <si>
    <t>Date received</t>
  </si>
  <si>
    <t>Payment Amount</t>
  </si>
  <si>
    <t>Settlement</t>
  </si>
  <si>
    <t>Recipient</t>
  </si>
  <si>
    <t>State only</t>
  </si>
  <si>
    <t>MOA (State + Local)</t>
  </si>
  <si>
    <t>State only (add'l restitution)</t>
  </si>
  <si>
    <t>Distributors</t>
  </si>
  <si>
    <t>Total (inc add'l restitution)</t>
  </si>
  <si>
    <t>Distributor</t>
  </si>
  <si>
    <t>J&amp;J</t>
  </si>
  <si>
    <t>TBD</t>
  </si>
  <si>
    <t>Payment Cycle</t>
  </si>
  <si>
    <t>Payment 7 (July 2027)
REDUCED FOR 2024 PREPAY</t>
  </si>
  <si>
    <t>2024 Prepay (Jan. 2024)</t>
  </si>
  <si>
    <t>Payment 1 (July 2022)
ACCELERATED</t>
  </si>
  <si>
    <t>*These payments were accelerated because MN achieved Bonus A (would be received within 90 days of meeting Bonus A)</t>
  </si>
  <si>
    <t>Accelerated to Payment 1</t>
  </si>
  <si>
    <t>N/A</t>
  </si>
  <si>
    <t>Approximate</t>
  </si>
  <si>
    <t>Publicis</t>
  </si>
  <si>
    <t>Payment 1 (June 2022)</t>
  </si>
  <si>
    <t>Payment 2 (August 2023)</t>
  </si>
  <si>
    <t>No backstop payment</t>
  </si>
  <si>
    <t>Local share (75% of MN)</t>
  </si>
  <si>
    <t>*Highlighted payments are on slightly earlier payment cycle than restitution payment (Dec. 31 of the previous year)</t>
  </si>
  <si>
    <t>Payment 1 - Bonus A earned (2023)</t>
  </si>
  <si>
    <t>*Payment amounts based on payment notices. Please verify payments received with the relevant jurisdiction.</t>
  </si>
  <si>
    <t>*Blue highlighting in the individual settlement tabs denotes received payments.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</si>
</sst>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000%"/>
    <numFmt numFmtId="166" formatCode="&quot;$&quot;#,##0.00000_);[Red]\(&quot;$&quot;#,##0.00000\)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8" fontId="0" fillId="0" borderId="0" xfId="0" applyNumberFormat="1"/>
    <xf numFmtId="8" fontId="0" fillId="0" borderId="0" xfId="0" applyNumberFormat="1" applyAlignment="1">
      <alignment wrapText="1"/>
    </xf>
    <xf numFmtId="0" fontId="1" fillId="0" borderId="0" xfId="0" applyFont="1"/>
    <xf numFmtId="6" fontId="0" fillId="2" borderId="0" xfId="0" applyNumberFormat="1" applyFill="1"/>
    <xf numFmtId="8" fontId="0" fillId="2" borderId="0" xfId="0" applyNumberFormat="1" applyFill="1"/>
    <xf numFmtId="0" fontId="1" fillId="2" borderId="0" xfId="0" applyFont="1" applyFill="1" applyAlignment="1">
      <alignment wrapText="1"/>
    </xf>
    <xf numFmtId="6" fontId="0" fillId="0" borderId="0" xfId="0" applyNumberFormat="1"/>
    <xf numFmtId="0" fontId="1" fillId="3" borderId="0" xfId="0" applyFont="1" applyFill="1"/>
    <xf numFmtId="0" fontId="1" fillId="3" borderId="0" xfId="0" applyFont="1" applyFill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4" borderId="0" xfId="0" applyFont="1" applyFill="1"/>
    <xf numFmtId="8" fontId="1" fillId="0" borderId="0" xfId="0" applyNumberFormat="1" applyFont="1"/>
    <xf numFmtId="0" fontId="1" fillId="0" borderId="0" xfId="0" applyFont="1" applyAlignment="1">
      <alignment wrapText="1"/>
    </xf>
    <xf numFmtId="44" fontId="0" fillId="0" borderId="0" xfId="1" applyFont="1"/>
    <xf numFmtId="0" fontId="1" fillId="2" borderId="0" xfId="0" applyFont="1" applyFill="1"/>
    <xf numFmtId="167" fontId="0" fillId="0" borderId="0" xfId="0" applyNumberFormat="1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5" borderId="0" xfId="0" applyFont="1" applyFill="1"/>
    <xf numFmtId="8" fontId="0" fillId="5" borderId="0" xfId="0" applyNumberFormat="1" applyFill="1" applyAlignment="1">
      <alignment wrapText="1"/>
    </xf>
    <xf numFmtId="8" fontId="0" fillId="5" borderId="0" xfId="0" applyNumberFormat="1" applyFill="1"/>
    <xf numFmtId="0" fontId="0" fillId="5" borderId="0" xfId="0" applyFill="1"/>
    <xf numFmtId="8" fontId="1" fillId="5" borderId="0" xfId="0" applyNumberFormat="1" applyFont="1" applyFill="1"/>
    <xf numFmtId="0" fontId="1" fillId="5" borderId="0" xfId="0" applyFont="1" applyFill="1" applyAlignment="1">
      <alignment wrapText="1"/>
    </xf>
    <xf numFmtId="167" fontId="0" fillId="3" borderId="0" xfId="0" applyNumberFormat="1" applyFill="1" applyAlignment="1">
      <alignment wrapText="1"/>
    </xf>
    <xf numFmtId="8" fontId="0" fillId="6" borderId="0" xfId="0" applyNumberFormat="1" applyFill="1"/>
    <xf numFmtId="0" fontId="1" fillId="6" borderId="0" xfId="0" applyFont="1" applyFill="1"/>
    <xf numFmtId="8" fontId="0" fillId="6" borderId="0" xfId="0" applyNumberFormat="1" applyFill="1" applyAlignment="1">
      <alignment wrapText="1"/>
    </xf>
    <xf numFmtId="0" fontId="0" fillId="6" borderId="0" xfId="0" applyFill="1"/>
    <xf numFmtId="166" fontId="0" fillId="6" borderId="0" xfId="0" applyNumberFormat="1" applyFill="1"/>
    <xf numFmtId="0" fontId="1" fillId="6" borderId="0" xfId="0" applyFont="1" applyFill="1" applyAlignment="1">
      <alignment wrapText="1"/>
    </xf>
    <xf numFmtId="8" fontId="1" fillId="6" borderId="0" xfId="0" applyNumberFormat="1" applyFont="1" applyFill="1"/>
    <xf numFmtId="167" fontId="0" fillId="0" borderId="0" xfId="0" applyNumberFormat="1" applyFill="1"/>
  </cellXfs>
  <cellStyles count="10">
    <cellStyle name="Comma 2" xfId="9" xr:uid="{4BEA56F6-6064-4DFB-995A-2B75136852AF}"/>
    <cellStyle name="Currency" xfId="1" builtinId="4"/>
    <cellStyle name="Normal" xfId="0" builtinId="0"/>
    <cellStyle name="Normal 2" xfId="2" xr:uid="{08B800CF-F364-4958-9208-42F44048B59C}"/>
    <cellStyle name="Normal 2 2" xfId="4" xr:uid="{04D1C7E9-8B33-413A-BDA5-9FFD5FC24569}"/>
    <cellStyle name="Normal 2 3" xfId="7" xr:uid="{A34AD5DE-CB8E-45E2-88BD-51DA89A7BA2A}"/>
    <cellStyle name="Normal 3" xfId="8" xr:uid="{946B5967-DABE-4EB0-9776-8D2440A0EE30}"/>
    <cellStyle name="Normal 4" xfId="6" xr:uid="{010125B0-4843-446B-ABB1-8DCDFA245B55}"/>
    <cellStyle name="Normal 6" xfId="5" xr:uid="{134ED599-06C5-49A8-A670-552A713E0B8D}"/>
    <cellStyle name="Percent 2" xfId="3" xr:uid="{1ED900BA-3960-4576-B4D3-58B612D42D14}"/>
  </cellStyles>
  <dxfs count="21">
    <dxf>
      <numFmt numFmtId="19" formatCode="m/d/yyyy"/>
    </dxf>
    <dxf>
      <numFmt numFmtId="167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2" formatCode="&quot;$&quot;#,##0.00_);[Red]\(&quot;$&quot;#,##0.00\)"/>
      <fill>
        <patternFill patternType="solid">
          <fgColor indexed="64"/>
          <bgColor rgb="FFBDD7EE"/>
        </patternFill>
      </fill>
    </dxf>
    <dxf>
      <numFmt numFmtId="12" formatCode="&quot;$&quot;#,##0.00_);[Red]\(&quot;$&quot;#,##0.00\)"/>
    </dxf>
    <dxf>
      <numFmt numFmtId="12" formatCode="&quot;$&quot;#,##0.00_);[Red]\(&quot;$&quot;#,##0.00\)"/>
      <fill>
        <patternFill>
          <fgColor indexed="64"/>
          <bgColor rgb="FFBDD7EE"/>
        </patternFill>
      </fill>
    </dxf>
    <dxf>
      <numFmt numFmtId="12" formatCode="&quot;$&quot;#,##0.00_);[Red]\(&quot;$&quot;#,##0.00\)"/>
      <fill>
        <patternFill>
          <fgColor indexed="64"/>
          <bgColor theme="8" tint="0.59999389629810485"/>
        </patternFill>
      </fill>
    </dxf>
    <dxf>
      <numFmt numFmtId="12" formatCode="&quot;$&quot;#,##0.00_);[Red]\(&quot;$&quot;#,##0.00\)"/>
      <fill>
        <patternFill>
          <fgColor indexed="64"/>
          <bgColor theme="8" tint="0.59999389629810485"/>
        </patternFill>
      </fill>
    </dxf>
    <dxf>
      <numFmt numFmtId="165" formatCode="0.0000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65" formatCode="0.0000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7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D0D080-5F27-4772-8462-345D347D8FCF}" name="Table3" displayName="Table3" ref="A1:D25" totalsRowShown="0" headerRowDxfId="2">
  <autoFilter ref="A1:D25" xr:uid="{2BD0D080-5F27-4772-8462-345D347D8FCF}"/>
  <tableColumns count="4">
    <tableColumn id="1" xr3:uid="{0826F446-3ECB-49B4-A287-E869EEEC0B3A}" name="Settlement"/>
    <tableColumn id="2" xr3:uid="{A0C8C4D0-1F0F-45BC-869B-EC6EA490BD9D}" name="Payment Amount" dataDxfId="1"/>
    <tableColumn id="3" xr3:uid="{9A248A52-AC05-4FF8-AD15-FDBB0B5F064F}" name="Date received" dataDxfId="0"/>
    <tableColumn id="4" xr3:uid="{41C6F4B2-B070-406A-B12D-15548BB62D67}" name="Recipi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2458E0-78B1-4FD7-8ACA-8D9A5DA77D9E}" name="Table4" displayName="Table4" ref="A1:D2" totalsRowShown="0" headerRowDxfId="20">
  <autoFilter ref="A1:D2" xr:uid="{6F2458E0-78B1-4FD7-8ACA-8D9A5DA77D9E}"/>
  <tableColumns count="4">
    <tableColumn id="1" xr3:uid="{D550D764-766A-4950-B6D2-E5C54218A7FE}" name="Settlement"/>
    <tableColumn id="2" xr3:uid="{A85A259C-59AE-4504-A2B3-0E905E22EC39}" name="Payment Cycle"/>
    <tableColumn id="3" xr3:uid="{79783D0F-C63B-47FE-94CD-E0561B241513}" name="Payment Amount" dataDxfId="19" dataCellStyle="Normal 2"/>
    <tableColumn id="4" xr3:uid="{03448FB3-63C8-45E6-9EC8-682D2A63B2C4}" name="Recipient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2A6A2C-510C-42C9-98A4-6FBC9C2CC793}" name="Table2" displayName="Table2" ref="A11:L131" totalsRowShown="0" headerRowDxfId="18">
  <autoFilter ref="A11:L131" xr:uid="{2E2A6A2C-510C-42C9-98A4-6FBC9C2CC793}"/>
  <tableColumns count="12">
    <tableColumn id="1" xr3:uid="{F082A56C-9F77-4E94-922D-3C838D814DA4}" name="Subdivision"/>
    <tableColumn id="2" xr3:uid="{5B40849E-5D91-4E2E-9314-947B34FD75A8}" name="Allocation %" dataDxfId="17"/>
    <tableColumn id="3" xr3:uid="{27223D7F-71E4-45D7-BC3E-C6DBBC867415}" name="Payment 1 (June 2023)" dataDxfId="5">
      <calculatedColumnFormula>$C$4*$B12</calculatedColumnFormula>
    </tableColumn>
    <tableColumn id="4" xr3:uid="{9172D2BA-C31D-4739-8296-C396EF269C2C}" name="Payment 2 (June 2024)" dataDxfId="3">
      <calculatedColumnFormula>$D$4*$B12</calculatedColumnFormula>
    </tableColumn>
    <tableColumn id="5" xr3:uid="{986EE171-6345-4BA8-88B7-5BE75BE06CCB}" name="Payment 3 (June 2025)" dataDxfId="4">
      <calculatedColumnFormula>$E$4*$B12</calculatedColumnFormula>
    </tableColumn>
    <tableColumn id="6" xr3:uid="{ED48A60C-7D54-413D-B502-EDA904BE15AC}" name="Payment 4 (June 2026)" dataDxfId="16">
      <calculatedColumnFormula>$F$4*$B12</calculatedColumnFormula>
    </tableColumn>
    <tableColumn id="7" xr3:uid="{B50E0506-213D-4AF5-865A-18F46146BBAD}" name="Payment 5 (June 2027)" dataDxfId="15">
      <calculatedColumnFormula>$G$4*$B12</calculatedColumnFormula>
    </tableColumn>
    <tableColumn id="8" xr3:uid="{E4F6A0A2-38E9-4198-9D8C-6EE6DF4CC340}" name="Payment 6 (June 2028)" dataDxfId="14">
      <calculatedColumnFormula>$H$4*$B12</calculatedColumnFormula>
    </tableColumn>
    <tableColumn id="9" xr3:uid="{D5FBFA55-0FFA-47F3-8B42-3B166AF9113F}" name="Payment 7 (June 2029)" dataDxfId="13">
      <calculatedColumnFormula>$I$4*$B12</calculatedColumnFormula>
    </tableColumn>
    <tableColumn id="10" xr3:uid="{6A06F9D6-E4F5-4B14-8BBA-78CD66F866C6}" name="Payment 8 (June 2030)" dataDxfId="12">
      <calculatedColumnFormula>$J$4*$B12</calculatedColumnFormula>
    </tableColumn>
    <tableColumn id="11" xr3:uid="{1DD45F2A-BF3D-421A-8371-1B12F41C85D6}" name="Payment 9 (June 2031)" dataDxfId="11">
      <calculatedColumnFormula>$K$4*$B12</calculatedColumnFormula>
    </tableColumn>
    <tableColumn id="12" xr3:uid="{360F510C-5A68-4976-9FC3-073F39DF5ACB}" name="Payment 10 (June 2032)" dataDxfId="10">
      <calculatedColumnFormula>$L$4*$B12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13D528-4C74-4F2A-A3F7-3152D3539987}" name="Table22" displayName="Table22" ref="A8:D128" totalsRowShown="0" headerRowDxfId="9">
  <autoFilter ref="A8:D128" xr:uid="{2E2A6A2C-510C-42C9-98A4-6FBC9C2CC793}"/>
  <tableColumns count="4">
    <tableColumn id="1" xr3:uid="{4B0F2C1D-0CE9-41D0-AAC9-2B75A73C79EA}" name="Subdivision"/>
    <tableColumn id="2" xr3:uid="{7AD619EE-0429-4ACE-B9D6-0F788CD3E1FA}" name="Allocation %" dataDxfId="8"/>
    <tableColumn id="3" xr3:uid="{325B8314-6AAE-4490-89E2-7E325DDEB111}" name="Payment 1 (June 2022)" dataDxfId="7">
      <calculatedColumnFormula>$C$4*$B9</calculatedColumnFormula>
    </tableColumn>
    <tableColumn id="4" xr3:uid="{0798C577-AE5E-4C76-BC94-1968536F2192}" name="Payment 2 (August 2023)" dataDxfId="6">
      <calculatedColumnFormula>$D$4*$B9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5BAF3-BC07-43AF-8D07-0B0713050880}">
  <dimension ref="A1:F26"/>
  <sheetViews>
    <sheetView tabSelected="1" workbookViewId="0"/>
  </sheetViews>
  <sheetFormatPr defaultRowHeight="14.4" x14ac:dyDescent="0.3"/>
  <cols>
    <col min="1" max="1" width="17.109375" customWidth="1"/>
    <col min="2" max="2" width="17.88671875" customWidth="1"/>
    <col min="3" max="3" width="15.109375" customWidth="1"/>
    <col min="4" max="4" width="36.6640625" customWidth="1"/>
    <col min="5" max="5" width="8.88671875" customWidth="1"/>
    <col min="6" max="6" width="110.77734375" customWidth="1"/>
  </cols>
  <sheetData>
    <row r="1" spans="1:6" x14ac:dyDescent="0.3">
      <c r="A1" s="3" t="s">
        <v>212</v>
      </c>
      <c r="B1" s="3" t="s">
        <v>211</v>
      </c>
      <c r="C1" s="3" t="s">
        <v>210</v>
      </c>
      <c r="D1" s="3" t="s">
        <v>213</v>
      </c>
      <c r="F1" s="3" t="s">
        <v>238</v>
      </c>
    </row>
    <row r="2" spans="1:6" x14ac:dyDescent="0.3">
      <c r="A2" t="s">
        <v>201</v>
      </c>
      <c r="B2" s="1">
        <v>6619049.29</v>
      </c>
      <c r="C2" s="19">
        <v>44287</v>
      </c>
      <c r="D2" t="s">
        <v>214</v>
      </c>
      <c r="F2" s="3" t="s">
        <v>237</v>
      </c>
    </row>
    <row r="3" spans="1:6" x14ac:dyDescent="0.3">
      <c r="A3" t="s">
        <v>201</v>
      </c>
      <c r="B3" s="1">
        <v>341668.3</v>
      </c>
      <c r="C3" s="19">
        <v>44652</v>
      </c>
      <c r="D3" t="s">
        <v>214</v>
      </c>
    </row>
    <row r="4" spans="1:6" x14ac:dyDescent="0.3">
      <c r="A4" t="s">
        <v>217</v>
      </c>
      <c r="B4" s="1">
        <v>11690273.449999999</v>
      </c>
      <c r="C4" s="19">
        <v>44868</v>
      </c>
      <c r="D4" t="s">
        <v>215</v>
      </c>
    </row>
    <row r="5" spans="1:6" x14ac:dyDescent="0.3">
      <c r="A5" t="s">
        <v>217</v>
      </c>
      <c r="B5" s="1">
        <v>13270186.109999999</v>
      </c>
      <c r="C5" s="19">
        <v>44910</v>
      </c>
      <c r="D5" t="s">
        <v>215</v>
      </c>
    </row>
    <row r="6" spans="1:6" x14ac:dyDescent="0.3">
      <c r="A6" t="s">
        <v>204</v>
      </c>
      <c r="B6" s="1">
        <v>41435432.789999999</v>
      </c>
      <c r="C6" s="19">
        <v>44925</v>
      </c>
      <c r="D6" t="s">
        <v>215</v>
      </c>
    </row>
    <row r="7" spans="1:6" x14ac:dyDescent="0.3">
      <c r="A7" t="s">
        <v>200</v>
      </c>
      <c r="B7" s="1">
        <v>1984807.45</v>
      </c>
      <c r="C7" s="19">
        <v>44957</v>
      </c>
      <c r="D7" t="s">
        <v>215</v>
      </c>
    </row>
    <row r="8" spans="1:6" x14ac:dyDescent="0.3">
      <c r="A8" t="s">
        <v>201</v>
      </c>
      <c r="B8" s="1">
        <v>341668.3</v>
      </c>
      <c r="C8" s="19">
        <v>45017</v>
      </c>
      <c r="D8" t="s">
        <v>214</v>
      </c>
    </row>
    <row r="9" spans="1:6" x14ac:dyDescent="0.3">
      <c r="A9" t="s">
        <v>204</v>
      </c>
      <c r="B9" s="1">
        <v>474301.45</v>
      </c>
      <c r="C9" s="19">
        <v>45093</v>
      </c>
      <c r="D9" t="s">
        <v>216</v>
      </c>
      <c r="F9" s="1"/>
    </row>
    <row r="10" spans="1:6" x14ac:dyDescent="0.3">
      <c r="A10" t="s">
        <v>217</v>
      </c>
      <c r="B10" s="18">
        <v>13094182.890000001</v>
      </c>
      <c r="C10" s="19">
        <v>45140</v>
      </c>
      <c r="D10" t="s">
        <v>215</v>
      </c>
      <c r="F10" s="1"/>
    </row>
    <row r="11" spans="1:6" x14ac:dyDescent="0.3">
      <c r="A11" t="s">
        <v>200</v>
      </c>
      <c r="B11" s="18">
        <v>2335067.59</v>
      </c>
      <c r="C11" s="19">
        <v>45260</v>
      </c>
      <c r="D11" t="s">
        <v>215</v>
      </c>
    </row>
    <row r="12" spans="1:6" x14ac:dyDescent="0.3">
      <c r="A12" t="s">
        <v>217</v>
      </c>
      <c r="B12" s="1">
        <v>5953179.1685215253</v>
      </c>
      <c r="C12" s="19">
        <v>45366</v>
      </c>
      <c r="D12" t="s">
        <v>215</v>
      </c>
    </row>
    <row r="13" spans="1:6" x14ac:dyDescent="0.3">
      <c r="A13" t="s">
        <v>201</v>
      </c>
      <c r="B13" s="1">
        <v>341668.3</v>
      </c>
      <c r="C13" s="19">
        <v>45385</v>
      </c>
      <c r="D13" t="s">
        <v>214</v>
      </c>
    </row>
    <row r="14" spans="1:6" x14ac:dyDescent="0.3">
      <c r="A14" t="s">
        <v>206</v>
      </c>
      <c r="B14" s="1">
        <v>4001410.5414045393</v>
      </c>
      <c r="C14" s="19">
        <v>45427</v>
      </c>
      <c r="D14" t="s">
        <v>215</v>
      </c>
    </row>
    <row r="15" spans="1:6" x14ac:dyDescent="0.3">
      <c r="A15" t="s">
        <v>205</v>
      </c>
      <c r="B15" s="18">
        <v>3610870.3085413077</v>
      </c>
      <c r="C15" s="19">
        <v>45427</v>
      </c>
      <c r="D15" t="s">
        <v>215</v>
      </c>
    </row>
    <row r="16" spans="1:6" x14ac:dyDescent="0.3">
      <c r="A16" t="s">
        <v>204</v>
      </c>
      <c r="B16" s="18">
        <v>440422.77145</v>
      </c>
      <c r="C16" s="19">
        <v>45460</v>
      </c>
      <c r="D16" t="s">
        <v>216</v>
      </c>
    </row>
    <row r="17" spans="1:6" x14ac:dyDescent="0.3">
      <c r="A17" t="s">
        <v>207</v>
      </c>
      <c r="B17" s="18">
        <v>4455854.5880137011</v>
      </c>
      <c r="C17" s="19">
        <v>45488</v>
      </c>
      <c r="D17" t="s">
        <v>215</v>
      </c>
    </row>
    <row r="18" spans="1:6" x14ac:dyDescent="0.3">
      <c r="A18" t="s">
        <v>208</v>
      </c>
      <c r="B18" s="18">
        <f>(5154846.59)</f>
        <v>5154846.59</v>
      </c>
      <c r="C18" s="19">
        <v>45488</v>
      </c>
      <c r="D18" t="s">
        <v>215</v>
      </c>
    </row>
    <row r="19" spans="1:6" x14ac:dyDescent="0.3">
      <c r="A19" t="s">
        <v>208</v>
      </c>
      <c r="B19" s="18">
        <v>3467718.89</v>
      </c>
      <c r="C19" s="19">
        <v>45488</v>
      </c>
      <c r="D19" t="s">
        <v>215</v>
      </c>
    </row>
    <row r="20" spans="1:6" x14ac:dyDescent="0.3">
      <c r="A20" t="s">
        <v>209</v>
      </c>
      <c r="B20" s="18">
        <v>35058976.862105772</v>
      </c>
      <c r="C20" s="19">
        <v>45488</v>
      </c>
      <c r="D20" t="s">
        <v>215</v>
      </c>
    </row>
    <row r="21" spans="1:6" x14ac:dyDescent="0.3">
      <c r="A21" t="s">
        <v>206</v>
      </c>
      <c r="B21" s="36">
        <v>4037989.7891479465</v>
      </c>
      <c r="C21" s="19">
        <v>45504</v>
      </c>
      <c r="D21" t="s">
        <v>215</v>
      </c>
    </row>
    <row r="22" spans="1:6" x14ac:dyDescent="0.3">
      <c r="A22" t="s">
        <v>207</v>
      </c>
      <c r="B22" s="36">
        <v>3565029.9662626539</v>
      </c>
      <c r="C22" s="19">
        <v>45504</v>
      </c>
      <c r="D22" t="s">
        <v>215</v>
      </c>
    </row>
    <row r="23" spans="1:6" x14ac:dyDescent="0.3">
      <c r="A23" t="s">
        <v>205</v>
      </c>
      <c r="B23" s="36">
        <v>3989878.8131036628</v>
      </c>
      <c r="C23" s="19">
        <v>45504</v>
      </c>
      <c r="D23" t="s">
        <v>215</v>
      </c>
    </row>
    <row r="24" spans="1:6" x14ac:dyDescent="0.3">
      <c r="A24" t="s">
        <v>217</v>
      </c>
      <c r="B24" s="36">
        <v>13525416.359999999</v>
      </c>
      <c r="C24" s="19">
        <v>45504</v>
      </c>
      <c r="D24" t="s">
        <v>215</v>
      </c>
    </row>
    <row r="25" spans="1:6" x14ac:dyDescent="0.3">
      <c r="A25" t="s">
        <v>230</v>
      </c>
      <c r="B25" s="18">
        <v>4454601.01</v>
      </c>
      <c r="C25" s="19">
        <v>45506</v>
      </c>
      <c r="D25" t="s">
        <v>214</v>
      </c>
    </row>
    <row r="26" spans="1:6" x14ac:dyDescent="0.3">
      <c r="F26" s="1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8ABA-2ED8-4CA3-A925-A615E1D5F877}">
  <dimension ref="A1:F128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9.5546875" customWidth="1"/>
    <col min="2" max="2" width="21" customWidth="1"/>
    <col min="3" max="3" width="22.88671875" style="25" customWidth="1"/>
    <col min="4" max="4" width="23.44140625" style="25" customWidth="1"/>
    <col min="5" max="5" width="20.109375" customWidth="1"/>
    <col min="6" max="6" width="21.88671875" customWidth="1"/>
  </cols>
  <sheetData>
    <row r="1" spans="1:6" x14ac:dyDescent="0.3">
      <c r="B1" s="21"/>
      <c r="C1" s="22" t="s">
        <v>231</v>
      </c>
      <c r="D1" s="22" t="s">
        <v>232</v>
      </c>
      <c r="E1" s="3" t="s">
        <v>1</v>
      </c>
    </row>
    <row r="2" spans="1:6" x14ac:dyDescent="0.3">
      <c r="A2" s="3" t="s">
        <v>0</v>
      </c>
      <c r="B2" s="3"/>
      <c r="C2" s="23">
        <v>153000000</v>
      </c>
      <c r="D2" s="24">
        <v>180000000</v>
      </c>
      <c r="E2" s="2">
        <f>SUM(C2:D2)</f>
        <v>333000000</v>
      </c>
      <c r="F2" s="2"/>
    </row>
    <row r="3" spans="1:6" x14ac:dyDescent="0.3">
      <c r="A3" s="3" t="s">
        <v>2</v>
      </c>
      <c r="B3" s="3"/>
      <c r="C3" s="24">
        <f>C2*1.2972597706%</f>
        <v>1984807.4490180002</v>
      </c>
      <c r="D3" s="24">
        <f>D2*1.2972597706%</f>
        <v>2335067.58708</v>
      </c>
      <c r="E3" s="2">
        <f>SUM(C3:D3)</f>
        <v>4319875.0360979997</v>
      </c>
    </row>
    <row r="4" spans="1:6" x14ac:dyDescent="0.3">
      <c r="A4" s="3" t="s">
        <v>234</v>
      </c>
      <c r="B4" s="3"/>
      <c r="C4" s="24">
        <f>C3*75%</f>
        <v>1488605.5867635002</v>
      </c>
      <c r="D4" s="24">
        <f>D3*75%</f>
        <v>1751300.69031</v>
      </c>
      <c r="E4" s="2">
        <f>SUM(C4:D4)</f>
        <v>3239906.2770735002</v>
      </c>
    </row>
    <row r="5" spans="1:6" x14ac:dyDescent="0.3">
      <c r="A5" s="3" t="s">
        <v>22</v>
      </c>
      <c r="B5" s="3"/>
      <c r="C5" s="24">
        <f>C3*25%</f>
        <v>496201.86225450004</v>
      </c>
      <c r="D5" s="24">
        <f t="shared" ref="D5" si="0">D3*25%</f>
        <v>583766.89676999999</v>
      </c>
      <c r="E5" s="2">
        <f>SUM(C5:D5)</f>
        <v>1079968.7590244999</v>
      </c>
    </row>
    <row r="6" spans="1:6" x14ac:dyDescent="0.3">
      <c r="A6" s="13" t="s">
        <v>233</v>
      </c>
      <c r="B6" s="3"/>
      <c r="C6" s="24"/>
      <c r="D6" s="24"/>
      <c r="E6" s="2"/>
    </row>
    <row r="7" spans="1:6" x14ac:dyDescent="0.3">
      <c r="A7" s="3"/>
      <c r="B7" s="3"/>
      <c r="C7" s="24"/>
      <c r="D7" s="24"/>
      <c r="E7" s="2"/>
    </row>
    <row r="8" spans="1:6" x14ac:dyDescent="0.3">
      <c r="A8" s="3" t="s">
        <v>112</v>
      </c>
      <c r="B8" s="3" t="s">
        <v>111</v>
      </c>
      <c r="C8" s="26" t="s">
        <v>231</v>
      </c>
      <c r="D8" s="26" t="s">
        <v>232</v>
      </c>
      <c r="E8" s="2"/>
    </row>
    <row r="9" spans="1:6" x14ac:dyDescent="0.3">
      <c r="A9" t="s">
        <v>113</v>
      </c>
      <c r="B9" s="10">
        <v>5.7605785060199999E-3</v>
      </c>
      <c r="C9" s="24">
        <f>$C$4*$B9</f>
        <v>8575.2293470511104</v>
      </c>
      <c r="D9" s="24">
        <f>$D$4*$B9</f>
        <v>10088.505114177775</v>
      </c>
    </row>
    <row r="10" spans="1:6" x14ac:dyDescent="0.3">
      <c r="A10" t="s">
        <v>78</v>
      </c>
      <c r="B10" s="10">
        <v>1.3649194507410001E-3</v>
      </c>
      <c r="C10" s="24">
        <f t="shared" ref="C10:C73" si="1">$C$4*$B10</f>
        <v>2031.826719855221</v>
      </c>
      <c r="D10" s="24">
        <f t="shared" ref="D10:D73" si="2">$D$4*$B10</f>
        <v>2390.3843763002596</v>
      </c>
    </row>
    <row r="11" spans="1:6" x14ac:dyDescent="0.3">
      <c r="A11" t="s">
        <v>114</v>
      </c>
      <c r="B11" s="10">
        <v>5.0386504680954E-2</v>
      </c>
      <c r="C11" s="24">
        <f t="shared" si="1"/>
        <v>75005.632365553378</v>
      </c>
      <c r="D11" s="24">
        <f t="shared" si="2"/>
        <v>88241.92043006279</v>
      </c>
    </row>
    <row r="12" spans="1:6" x14ac:dyDescent="0.3">
      <c r="A12" t="s">
        <v>79</v>
      </c>
      <c r="B12" s="11">
        <v>2.9908173445600001E-3</v>
      </c>
      <c r="C12" s="24">
        <f t="shared" si="1"/>
        <v>4452.1474081011929</v>
      </c>
      <c r="D12" s="24">
        <f t="shared" si="2"/>
        <v>5237.8204801190495</v>
      </c>
    </row>
    <row r="13" spans="1:6" x14ac:dyDescent="0.3">
      <c r="A13" t="s">
        <v>115</v>
      </c>
      <c r="B13" s="10">
        <v>6.6193306844369998E-3</v>
      </c>
      <c r="C13" s="24">
        <f t="shared" si="1"/>
        <v>9853.5726374879814</v>
      </c>
      <c r="D13" s="24">
        <f t="shared" si="2"/>
        <v>11592.438397044682</v>
      </c>
    </row>
    <row r="14" spans="1:6" x14ac:dyDescent="0.3">
      <c r="A14" t="s">
        <v>116</v>
      </c>
      <c r="B14" s="10">
        <v>7.640787092763E-3</v>
      </c>
      <c r="C14" s="24">
        <f t="shared" si="1"/>
        <v>11374.118353557446</v>
      </c>
      <c r="D14" s="24">
        <f t="shared" si="2"/>
        <v>13381.31571006758</v>
      </c>
    </row>
    <row r="15" spans="1:6" x14ac:dyDescent="0.3">
      <c r="A15" t="s">
        <v>117</v>
      </c>
      <c r="B15" s="11">
        <v>6.4409481023189998E-3</v>
      </c>
      <c r="C15" s="24">
        <f t="shared" si="1"/>
        <v>9588.0313291658276</v>
      </c>
      <c r="D15" s="24">
        <f t="shared" si="2"/>
        <v>11280.036857842149</v>
      </c>
    </row>
    <row r="16" spans="1:6" x14ac:dyDescent="0.3">
      <c r="A16" t="s">
        <v>118</v>
      </c>
      <c r="B16" s="11">
        <v>1.194868774775E-3</v>
      </c>
      <c r="C16" s="24">
        <f t="shared" si="1"/>
        <v>1778.6883335793234</v>
      </c>
      <c r="D16" s="24">
        <f t="shared" si="2"/>
        <v>2092.5745100933214</v>
      </c>
    </row>
    <row r="17" spans="1:4" x14ac:dyDescent="0.3">
      <c r="A17" t="s">
        <v>80</v>
      </c>
      <c r="B17" s="11">
        <v>4.2495169127590004E-3</v>
      </c>
      <c r="C17" s="24">
        <f t="shared" si="1"/>
        <v>6325.8546173790301</v>
      </c>
      <c r="D17" s="24">
        <f t="shared" si="2"/>
        <v>7442.1819027988577</v>
      </c>
    </row>
    <row r="18" spans="1:4" x14ac:dyDescent="0.3">
      <c r="A18" t="s">
        <v>81</v>
      </c>
      <c r="B18" s="11">
        <v>4.9001955500920001E-3</v>
      </c>
      <c r="C18" s="24">
        <f t="shared" si="1"/>
        <v>7294.4584721005949</v>
      </c>
      <c r="D18" s="24">
        <f t="shared" si="2"/>
        <v>8581.7158495301101</v>
      </c>
    </row>
    <row r="19" spans="1:4" x14ac:dyDescent="0.3">
      <c r="A19" t="s">
        <v>119</v>
      </c>
      <c r="B19" s="11">
        <v>6.6354207046520003E-3</v>
      </c>
      <c r="C19" s="24">
        <f t="shared" si="1"/>
        <v>9877.5243314711697</v>
      </c>
      <c r="D19" s="24">
        <f t="shared" si="2"/>
        <v>11620.616860554315</v>
      </c>
    </row>
    <row r="20" spans="1:4" x14ac:dyDescent="0.3">
      <c r="A20" t="s">
        <v>82</v>
      </c>
      <c r="B20" s="11">
        <v>1.4138539022250001E-3</v>
      </c>
      <c r="C20" s="24">
        <f t="shared" si="1"/>
        <v>2104.6708177195105</v>
      </c>
      <c r="D20" s="24">
        <f t="shared" si="2"/>
        <v>2476.0833149641298</v>
      </c>
    </row>
    <row r="21" spans="1:4" x14ac:dyDescent="0.3">
      <c r="A21" t="s">
        <v>83</v>
      </c>
      <c r="B21" s="11">
        <v>2.804136234778E-3</v>
      </c>
      <c r="C21" s="24">
        <f t="shared" si="1"/>
        <v>4174.2528651364973</v>
      </c>
      <c r="D21" s="24">
        <f t="shared" si="2"/>
        <v>4910.8857236899958</v>
      </c>
    </row>
    <row r="22" spans="1:4" x14ac:dyDescent="0.3">
      <c r="A22" t="s">
        <v>120</v>
      </c>
      <c r="B22" s="11">
        <v>3.3253254157320001E-3</v>
      </c>
      <c r="C22" s="24">
        <f t="shared" si="1"/>
        <v>4950.0979916653141</v>
      </c>
      <c r="D22" s="24">
        <f t="shared" si="2"/>
        <v>5823.6446960768399</v>
      </c>
    </row>
    <row r="23" spans="1:4" x14ac:dyDescent="0.3">
      <c r="A23" t="s">
        <v>84</v>
      </c>
      <c r="B23" s="11">
        <v>5.1353612965080002E-3</v>
      </c>
      <c r="C23" s="24">
        <f t="shared" si="1"/>
        <v>7644.5275160308611</v>
      </c>
      <c r="D23" s="24">
        <f t="shared" si="2"/>
        <v>8993.5617835657176</v>
      </c>
    </row>
    <row r="24" spans="1:4" x14ac:dyDescent="0.3">
      <c r="A24" t="s">
        <v>121</v>
      </c>
      <c r="B24" s="11">
        <v>9.8395917490599998E-3</v>
      </c>
      <c r="C24" s="24">
        <f t="shared" si="1"/>
        <v>14647.271249122756</v>
      </c>
      <c r="D24" s="24">
        <f t="shared" si="2"/>
        <v>17232.083822497356</v>
      </c>
    </row>
    <row r="25" spans="1:4" x14ac:dyDescent="0.3">
      <c r="A25" t="s">
        <v>122</v>
      </c>
      <c r="B25" s="11">
        <v>1.1452829659572001E-2</v>
      </c>
      <c r="C25" s="24">
        <f t="shared" si="1"/>
        <v>17048.746215489598</v>
      </c>
      <c r="D25" s="24">
        <f t="shared" si="2"/>
        <v>20057.348488811287</v>
      </c>
    </row>
    <row r="26" spans="1:4" x14ac:dyDescent="0.3">
      <c r="A26" t="s">
        <v>123</v>
      </c>
      <c r="B26" s="11">
        <v>8.8956815134370003E-3</v>
      </c>
      <c r="C26" s="24">
        <f t="shared" si="1"/>
        <v>13242.161198971107</v>
      </c>
      <c r="D26" s="24">
        <f t="shared" si="2"/>
        <v>15579.013175260125</v>
      </c>
    </row>
    <row r="27" spans="1:4" x14ac:dyDescent="0.3">
      <c r="A27" t="s">
        <v>124</v>
      </c>
      <c r="B27" s="11">
        <v>2.0926117944359999E-3</v>
      </c>
      <c r="C27" s="24">
        <f t="shared" si="1"/>
        <v>3115.0736081246228</v>
      </c>
      <c r="D27" s="24">
        <f t="shared" si="2"/>
        <v>3664.7924801466143</v>
      </c>
    </row>
    <row r="28" spans="1:4" x14ac:dyDescent="0.3">
      <c r="A28" t="s">
        <v>125</v>
      </c>
      <c r="B28" s="11">
        <v>9.9501937501169993E-3</v>
      </c>
      <c r="C28" s="24">
        <f t="shared" si="1"/>
        <v>14811.914005803428</v>
      </c>
      <c r="D28" s="24">
        <f t="shared" si="2"/>
        <v>17425.78118329815</v>
      </c>
    </row>
    <row r="29" spans="1:4" x14ac:dyDescent="0.3">
      <c r="A29" t="s">
        <v>126</v>
      </c>
      <c r="B29" s="11">
        <v>9.4284752817260006E-3</v>
      </c>
      <c r="C29" s="24">
        <f t="shared" si="1"/>
        <v>14035.280979038891</v>
      </c>
      <c r="D29" s="24">
        <f t="shared" si="2"/>
        <v>16512.095269457517</v>
      </c>
    </row>
    <row r="30" spans="1:4" x14ac:dyDescent="0.3">
      <c r="A30" t="s">
        <v>127</v>
      </c>
      <c r="B30" s="11">
        <v>1.858592042741E-3</v>
      </c>
      <c r="C30" s="24">
        <f t="shared" si="1"/>
        <v>2766.7104983384388</v>
      </c>
      <c r="D30" s="24">
        <f t="shared" si="2"/>
        <v>3254.9535274569862</v>
      </c>
    </row>
    <row r="31" spans="1:4" x14ac:dyDescent="0.3">
      <c r="A31" t="s">
        <v>128</v>
      </c>
      <c r="B31" s="11">
        <v>1.0745949597289999E-3</v>
      </c>
      <c r="C31" s="24">
        <f t="shared" si="1"/>
        <v>1599.6480605604879</v>
      </c>
      <c r="D31" s="24">
        <f t="shared" si="2"/>
        <v>1881.9388947770442</v>
      </c>
    </row>
    <row r="32" spans="1:4" x14ac:dyDescent="0.3">
      <c r="A32" t="s">
        <v>85</v>
      </c>
      <c r="B32" s="11">
        <v>5.7726424449150004E-3</v>
      </c>
      <c r="C32" s="24">
        <f t="shared" si="1"/>
        <v>8593.1877938885809</v>
      </c>
      <c r="D32" s="24">
        <f t="shared" si="2"/>
        <v>10109.632698692447</v>
      </c>
    </row>
    <row r="33" spans="1:4" x14ac:dyDescent="0.3">
      <c r="A33" t="s">
        <v>86</v>
      </c>
      <c r="B33" s="11">
        <v>2.8109947191430002E-3</v>
      </c>
      <c r="C33" s="24">
        <f t="shared" si="1"/>
        <v>4184.462443278966</v>
      </c>
      <c r="D33" s="24">
        <f t="shared" si="2"/>
        <v>4922.8969920929003</v>
      </c>
    </row>
    <row r="34" spans="1:4" x14ac:dyDescent="0.3">
      <c r="A34" t="s">
        <v>129</v>
      </c>
      <c r="B34" s="11">
        <v>1.7390652700249999E-3</v>
      </c>
      <c r="C34" s="24">
        <f t="shared" si="1"/>
        <v>2588.78227670559</v>
      </c>
      <c r="D34" s="24">
        <f t="shared" si="2"/>
        <v>3045.626207888929</v>
      </c>
    </row>
    <row r="35" spans="1:4" x14ac:dyDescent="0.3">
      <c r="A35" t="s">
        <v>130</v>
      </c>
      <c r="B35" s="11">
        <v>1.1394859174804E-2</v>
      </c>
      <c r="C35" s="24">
        <f t="shared" si="1"/>
        <v>16962.451027996562</v>
      </c>
      <c r="D35" s="24">
        <f t="shared" si="2"/>
        <v>19955.82473881948</v>
      </c>
    </row>
    <row r="36" spans="1:4" x14ac:dyDescent="0.3">
      <c r="A36" t="s">
        <v>131</v>
      </c>
      <c r="B36" s="11">
        <v>4.4207140602835003E-2</v>
      </c>
      <c r="C36" s="24">
        <f t="shared" si="1"/>
        <v>65806.996476219749</v>
      </c>
      <c r="D36" s="24">
        <f t="shared" si="2"/>
        <v>77419.995854376175</v>
      </c>
    </row>
    <row r="37" spans="1:4" x14ac:dyDescent="0.3">
      <c r="A37" t="s">
        <v>132</v>
      </c>
      <c r="B37" s="11">
        <v>2.2139632577780001E-3</v>
      </c>
      <c r="C37" s="24">
        <f t="shared" si="1"/>
        <v>3295.7180744174502</v>
      </c>
      <c r="D37" s="24">
        <f t="shared" si="2"/>
        <v>3877.3153816675881</v>
      </c>
    </row>
    <row r="38" spans="1:4" x14ac:dyDescent="0.3">
      <c r="A38" t="s">
        <v>133</v>
      </c>
      <c r="B38" s="11">
        <v>6.0217794723449996E-3</v>
      </c>
      <c r="C38" s="24">
        <f t="shared" si="1"/>
        <v>8964.0545647905292</v>
      </c>
      <c r="D38" s="24">
        <f t="shared" si="2"/>
        <v>10545.946546812385</v>
      </c>
    </row>
    <row r="39" spans="1:4" x14ac:dyDescent="0.3">
      <c r="A39" t="s">
        <v>87</v>
      </c>
      <c r="B39" s="11">
        <v>1.1502115379896E-2</v>
      </c>
      <c r="C39" s="24">
        <f t="shared" si="1"/>
        <v>17122.113214111567</v>
      </c>
      <c r="D39" s="24">
        <f t="shared" si="2"/>
        <v>20143.662604837133</v>
      </c>
    </row>
    <row r="40" spans="1:4" x14ac:dyDescent="0.3">
      <c r="A40" t="s">
        <v>88</v>
      </c>
      <c r="B40" s="11">
        <v>3.657951576014E-3</v>
      </c>
      <c r="C40" s="24">
        <f t="shared" si="1"/>
        <v>5445.2471521647913</v>
      </c>
      <c r="D40" s="24">
        <f t="shared" si="2"/>
        <v>6406.1731201938701</v>
      </c>
    </row>
    <row r="41" spans="1:4" x14ac:dyDescent="0.3">
      <c r="A41" t="s">
        <v>89</v>
      </c>
      <c r="B41" s="11">
        <v>2.5521715726589999E-3</v>
      </c>
      <c r="C41" s="24">
        <f t="shared" si="1"/>
        <v>3799.1768614391758</v>
      </c>
      <c r="D41" s="24">
        <f t="shared" si="2"/>
        <v>4469.6198369872645</v>
      </c>
    </row>
    <row r="42" spans="1:4" x14ac:dyDescent="0.3">
      <c r="A42" t="s">
        <v>90</v>
      </c>
      <c r="B42" s="11">
        <v>1.973054822135E-3</v>
      </c>
      <c r="C42" s="24">
        <f t="shared" si="1"/>
        <v>2937.1004312208252</v>
      </c>
      <c r="D42" s="24">
        <f t="shared" si="2"/>
        <v>3455.4122720244995</v>
      </c>
    </row>
    <row r="43" spans="1:4" x14ac:dyDescent="0.3">
      <c r="A43" t="s">
        <v>134</v>
      </c>
      <c r="B43" s="11">
        <v>2.1694093353579998E-3</v>
      </c>
      <c r="C43" s="24">
        <f t="shared" si="1"/>
        <v>3229.3948565908104</v>
      </c>
      <c r="D43" s="24">
        <f t="shared" si="2"/>
        <v>3799.2880665774233</v>
      </c>
    </row>
    <row r="44" spans="1:4" x14ac:dyDescent="0.3">
      <c r="A44" t="s">
        <v>135</v>
      </c>
      <c r="B44" s="11">
        <v>2.3295911053160001E-3</v>
      </c>
      <c r="C44" s="24">
        <f t="shared" si="1"/>
        <v>3467.8423342479555</v>
      </c>
      <c r="D44" s="24">
        <f t="shared" si="2"/>
        <v>4079.8145108799467</v>
      </c>
    </row>
    <row r="45" spans="1:4" x14ac:dyDescent="0.3">
      <c r="A45" t="s">
        <v>136</v>
      </c>
      <c r="B45" s="11">
        <v>3.507169823793E-3</v>
      </c>
      <c r="C45" s="24">
        <f t="shared" si="1"/>
        <v>5220.7925934266204</v>
      </c>
      <c r="D45" s="24">
        <f t="shared" si="2"/>
        <v>6142.1089334430817</v>
      </c>
    </row>
    <row r="46" spans="1:4" x14ac:dyDescent="0.3">
      <c r="A46" t="s">
        <v>137</v>
      </c>
      <c r="B46" s="11">
        <v>5.6165423870890002E-3</v>
      </c>
      <c r="C46" s="24">
        <f t="shared" si="1"/>
        <v>8360.8163757146922</v>
      </c>
      <c r="D46" s="24">
        <f t="shared" si="2"/>
        <v>9836.2545596643413</v>
      </c>
    </row>
    <row r="47" spans="1:4" x14ac:dyDescent="0.3">
      <c r="A47" t="s">
        <v>138</v>
      </c>
      <c r="B47" s="11">
        <v>7.6455649847700002E-4</v>
      </c>
      <c r="C47" s="24">
        <f t="shared" si="1"/>
        <v>1138.1230750292018</v>
      </c>
      <c r="D47" s="24">
        <f t="shared" si="2"/>
        <v>1338.9683235637665</v>
      </c>
    </row>
    <row r="48" spans="1:4" x14ac:dyDescent="0.3">
      <c r="A48" t="s">
        <v>139</v>
      </c>
      <c r="B48" s="11">
        <v>0.190624622261821</v>
      </c>
      <c r="C48" s="24">
        <f t="shared" si="1"/>
        <v>283764.87767362862</v>
      </c>
      <c r="D48" s="24">
        <f t="shared" si="2"/>
        <v>333841.03255721013</v>
      </c>
    </row>
    <row r="49" spans="1:4" x14ac:dyDescent="0.3">
      <c r="A49" t="s">
        <v>140</v>
      </c>
      <c r="B49" s="11">
        <v>3.0990192734519999E-3</v>
      </c>
      <c r="C49" s="24">
        <f t="shared" si="1"/>
        <v>4613.2174039484107</v>
      </c>
      <c r="D49" s="24">
        <f t="shared" si="2"/>
        <v>5427.3145928804825</v>
      </c>
    </row>
    <row r="50" spans="1:4" x14ac:dyDescent="0.3">
      <c r="A50" t="s">
        <v>141</v>
      </c>
      <c r="B50" s="11">
        <v>4.5823687751919999E-3</v>
      </c>
      <c r="C50" s="24">
        <f t="shared" si="1"/>
        <v>6821.3397593614291</v>
      </c>
      <c r="D50" s="24">
        <f t="shared" si="2"/>
        <v>8025.1055992487381</v>
      </c>
    </row>
    <row r="51" spans="1:4" x14ac:dyDescent="0.3">
      <c r="A51" t="s">
        <v>91</v>
      </c>
      <c r="B51" s="11">
        <v>2.1934005202969998E-3</v>
      </c>
      <c r="C51" s="24">
        <f t="shared" si="1"/>
        <v>3265.1082685240822</v>
      </c>
      <c r="D51" s="24">
        <f t="shared" si="2"/>
        <v>3841.303845322449</v>
      </c>
    </row>
    <row r="52" spans="1:4" x14ac:dyDescent="0.3">
      <c r="A52" t="s">
        <v>142</v>
      </c>
      <c r="B52" s="11">
        <v>7.7129927075369996E-3</v>
      </c>
      <c r="C52" s="24">
        <f t="shared" si="1"/>
        <v>11481.604035105715</v>
      </c>
      <c r="D52" s="24">
        <f t="shared" si="2"/>
        <v>13507.769453065543</v>
      </c>
    </row>
    <row r="53" spans="1:4" x14ac:dyDescent="0.3">
      <c r="A53" t="s">
        <v>143</v>
      </c>
      <c r="B53" s="11">
        <v>1.1406408131328E-2</v>
      </c>
      <c r="C53" s="24">
        <f t="shared" si="1"/>
        <v>16979.642869199477</v>
      </c>
      <c r="D53" s="24">
        <f t="shared" si="2"/>
        <v>19976.050434352324</v>
      </c>
    </row>
    <row r="54" spans="1:4" x14ac:dyDescent="0.3">
      <c r="A54" t="s">
        <v>144</v>
      </c>
      <c r="B54" s="11">
        <v>1.4089504435310001E-3</v>
      </c>
      <c r="C54" s="24">
        <f t="shared" si="1"/>
        <v>2097.3715017131581</v>
      </c>
      <c r="D54" s="24">
        <f t="shared" si="2"/>
        <v>2467.4958843684212</v>
      </c>
    </row>
    <row r="55" spans="1:4" x14ac:dyDescent="0.3">
      <c r="A55" t="s">
        <v>145</v>
      </c>
      <c r="B55" s="11">
        <v>3.0789667499869998E-3</v>
      </c>
      <c r="C55" s="24">
        <f t="shared" si="1"/>
        <v>4583.367105489705</v>
      </c>
      <c r="D55" s="24">
        <f t="shared" si="2"/>
        <v>5392.1965946937698</v>
      </c>
    </row>
    <row r="56" spans="1:4" x14ac:dyDescent="0.3">
      <c r="A56" t="s">
        <v>146</v>
      </c>
      <c r="B56" s="11">
        <v>1.5811675422520001E-3</v>
      </c>
      <c r="C56" s="24">
        <f t="shared" si="1"/>
        <v>2353.7348370054401</v>
      </c>
      <c r="D56" s="24">
        <f t="shared" si="2"/>
        <v>2769.0998082416941</v>
      </c>
    </row>
    <row r="57" spans="1:4" x14ac:dyDescent="0.3">
      <c r="A57" t="s">
        <v>147</v>
      </c>
      <c r="B57" s="11">
        <v>8.1283450638200004E-4</v>
      </c>
      <c r="C57" s="24">
        <f t="shared" si="1"/>
        <v>1209.9899873143972</v>
      </c>
      <c r="D57" s="24">
        <f t="shared" si="2"/>
        <v>1423.5176321345848</v>
      </c>
    </row>
    <row r="58" spans="1:4" x14ac:dyDescent="0.3">
      <c r="A58" t="s">
        <v>148</v>
      </c>
      <c r="B58" s="11">
        <v>2.6125818658850001E-3</v>
      </c>
      <c r="C58" s="24">
        <f t="shared" si="1"/>
        <v>3889.1039614334209</v>
      </c>
      <c r="D58" s="24">
        <f t="shared" si="2"/>
        <v>4575.4164252157889</v>
      </c>
    </row>
    <row r="59" spans="1:4" x14ac:dyDescent="0.3">
      <c r="A59" t="s">
        <v>149</v>
      </c>
      <c r="B59" s="11">
        <v>9.856651334849999E-4</v>
      </c>
      <c r="C59" s="24">
        <f t="shared" si="1"/>
        <v>1467.2666243837621</v>
      </c>
      <c r="D59" s="24">
        <f t="shared" si="2"/>
        <v>1726.1960286867786</v>
      </c>
    </row>
    <row r="60" spans="1:4" x14ac:dyDescent="0.3">
      <c r="A60" t="s">
        <v>150</v>
      </c>
      <c r="B60" s="11">
        <v>1.8277503206960001E-3</v>
      </c>
      <c r="C60" s="24">
        <f t="shared" si="1"/>
        <v>2720.7993385968448</v>
      </c>
      <c r="D60" s="24">
        <f t="shared" si="2"/>
        <v>3200.9403983492289</v>
      </c>
    </row>
    <row r="61" spans="1:4" x14ac:dyDescent="0.3">
      <c r="A61" t="s">
        <v>151</v>
      </c>
      <c r="B61" s="11">
        <v>1.123105027592E-3</v>
      </c>
      <c r="C61" s="24">
        <f t="shared" si="1"/>
        <v>1671.8604185956262</v>
      </c>
      <c r="D61" s="24">
        <f t="shared" si="2"/>
        <v>1966.8946101125011</v>
      </c>
    </row>
    <row r="62" spans="1:4" x14ac:dyDescent="0.3">
      <c r="A62" t="s">
        <v>92</v>
      </c>
      <c r="B62" s="11">
        <v>2.8222496270899999E-3</v>
      </c>
      <c r="C62" s="24">
        <f t="shared" si="1"/>
        <v>4201.2165621273789</v>
      </c>
      <c r="D62" s="24">
        <f t="shared" si="2"/>
        <v>4942.6077201498565</v>
      </c>
    </row>
    <row r="63" spans="1:4" x14ac:dyDescent="0.3">
      <c r="A63" t="s">
        <v>152</v>
      </c>
      <c r="B63" s="11">
        <v>3.2257033474659999E-3</v>
      </c>
      <c r="C63" s="24">
        <f t="shared" si="1"/>
        <v>4801.8000242796115</v>
      </c>
      <c r="D63" s="24">
        <f t="shared" si="2"/>
        <v>5649.1764991524833</v>
      </c>
    </row>
    <row r="64" spans="1:4" x14ac:dyDescent="0.3">
      <c r="A64" t="s">
        <v>153</v>
      </c>
      <c r="B64" s="11">
        <v>1.091919983965E-3</v>
      </c>
      <c r="C64" s="24">
        <f t="shared" si="1"/>
        <v>1625.4381884290106</v>
      </c>
      <c r="D64" s="24">
        <f t="shared" si="2"/>
        <v>1912.2802216811886</v>
      </c>
    </row>
    <row r="65" spans="1:4" x14ac:dyDescent="0.3">
      <c r="A65" t="s">
        <v>154</v>
      </c>
      <c r="B65" s="11">
        <v>2.9351181863640002E-3</v>
      </c>
      <c r="C65" s="24">
        <f t="shared" si="1"/>
        <v>4369.2333300326036</v>
      </c>
      <c r="D65" s="24">
        <f t="shared" si="2"/>
        <v>5140.2745059207091</v>
      </c>
    </row>
    <row r="66" spans="1:4" x14ac:dyDescent="0.3">
      <c r="A66" t="s">
        <v>155</v>
      </c>
      <c r="B66" s="11">
        <v>1.4164176879220001E-3</v>
      </c>
      <c r="C66" s="24">
        <f t="shared" si="1"/>
        <v>2108.4872834313292</v>
      </c>
      <c r="D66" s="24">
        <f t="shared" si="2"/>
        <v>2480.5732746250928</v>
      </c>
    </row>
    <row r="67" spans="1:4" x14ac:dyDescent="0.3">
      <c r="A67" t="s">
        <v>93</v>
      </c>
      <c r="B67" s="11">
        <v>3.69858432093E-3</v>
      </c>
      <c r="C67" s="24">
        <f t="shared" si="1"/>
        <v>5505.7332832522843</v>
      </c>
      <c r="D67" s="24">
        <f t="shared" si="2"/>
        <v>6477.3332744144518</v>
      </c>
    </row>
    <row r="68" spans="1:4" x14ac:dyDescent="0.3">
      <c r="A68" t="s">
        <v>94</v>
      </c>
      <c r="B68" s="11">
        <v>1.8140190469E-3</v>
      </c>
      <c r="C68" s="24">
        <f t="shared" si="1"/>
        <v>2700.35888771074</v>
      </c>
      <c r="D68" s="24">
        <f t="shared" si="2"/>
        <v>3176.892809071458</v>
      </c>
    </row>
    <row r="69" spans="1:4" x14ac:dyDescent="0.3">
      <c r="A69" t="s">
        <v>95</v>
      </c>
      <c r="B69" s="11">
        <v>1.875101678223E-3</v>
      </c>
      <c r="C69" s="24">
        <f t="shared" si="1"/>
        <v>2791.2868339523729</v>
      </c>
      <c r="D69" s="24">
        <f t="shared" si="2"/>
        <v>3283.8668634733795</v>
      </c>
    </row>
    <row r="70" spans="1:4" x14ac:dyDescent="0.3">
      <c r="A70" t="s">
        <v>156</v>
      </c>
      <c r="B70" s="11">
        <v>1.296352091057E-3</v>
      </c>
      <c r="C70" s="24">
        <f t="shared" si="1"/>
        <v>1929.7569651599961</v>
      </c>
      <c r="D70" s="24">
        <f t="shared" si="2"/>
        <v>2270.3023119529362</v>
      </c>
    </row>
    <row r="71" spans="1:4" x14ac:dyDescent="0.3">
      <c r="A71" t="s">
        <v>157</v>
      </c>
      <c r="B71" s="11">
        <v>2.5430640140459999E-3</v>
      </c>
      <c r="C71" s="24">
        <f t="shared" si="1"/>
        <v>3785.619298806088</v>
      </c>
      <c r="D71" s="24">
        <f t="shared" si="2"/>
        <v>4453.6697633012791</v>
      </c>
    </row>
    <row r="72" spans="1:4" x14ac:dyDescent="0.3">
      <c r="A72" t="s">
        <v>158</v>
      </c>
      <c r="B72" s="11">
        <v>1.247104517575E-3</v>
      </c>
      <c r="C72" s="24">
        <f t="shared" si="1"/>
        <v>1856.4467521401448</v>
      </c>
      <c r="D72" s="24">
        <f t="shared" si="2"/>
        <v>2184.0550025178168</v>
      </c>
    </row>
    <row r="73" spans="1:4" x14ac:dyDescent="0.3">
      <c r="A73" t="s">
        <v>159</v>
      </c>
      <c r="B73" s="11">
        <v>3.7440315152429998E-3</v>
      </c>
      <c r="C73" s="24">
        <f t="shared" si="1"/>
        <v>5573.3862306093424</v>
      </c>
      <c r="D73" s="24">
        <f t="shared" si="2"/>
        <v>6556.9249771874611</v>
      </c>
    </row>
    <row r="74" spans="1:4" x14ac:dyDescent="0.3">
      <c r="A74" t="s">
        <v>160</v>
      </c>
      <c r="B74" s="11">
        <v>9.3015066958459999E-3</v>
      </c>
      <c r="C74" s="24">
        <f t="shared" ref="C74:C128" si="3">$C$4*$B74</f>
        <v>13846.274832754461</v>
      </c>
      <c r="D74" s="24">
        <f t="shared" ref="D74:D128" si="4">$D$4*$B74</f>
        <v>16289.735097358187</v>
      </c>
    </row>
    <row r="75" spans="1:4" x14ac:dyDescent="0.3">
      <c r="A75" t="s">
        <v>96</v>
      </c>
      <c r="B75" s="11">
        <v>4.8777618689373997E-2</v>
      </c>
      <c r="C75" s="24">
        <f t="shared" si="3"/>
        <v>72610.635690021852</v>
      </c>
      <c r="D75" s="24">
        <f t="shared" si="4"/>
        <v>85424.277282378636</v>
      </c>
    </row>
    <row r="76" spans="1:4" x14ac:dyDescent="0.3">
      <c r="A76" t="s">
        <v>97</v>
      </c>
      <c r="B76" s="11">
        <v>1.9672310708690002E-3</v>
      </c>
      <c r="C76" s="24">
        <f t="shared" si="3"/>
        <v>2928.4311625503369</v>
      </c>
      <c r="D76" s="24">
        <f t="shared" si="4"/>
        <v>3445.2131324121606</v>
      </c>
    </row>
    <row r="77" spans="1:4" x14ac:dyDescent="0.3">
      <c r="A77" t="s">
        <v>98</v>
      </c>
      <c r="B77" s="11">
        <v>4.337377037965E-3</v>
      </c>
      <c r="C77" s="24">
        <f t="shared" si="3"/>
        <v>6456.6436906144218</v>
      </c>
      <c r="D77" s="24">
        <f t="shared" si="4"/>
        <v>7596.0514007228476</v>
      </c>
    </row>
    <row r="78" spans="1:4" x14ac:dyDescent="0.3">
      <c r="A78" t="s">
        <v>161</v>
      </c>
      <c r="B78" s="11">
        <v>7.178981419196E-3</v>
      </c>
      <c r="C78" s="24">
        <f t="shared" si="3"/>
        <v>10686.671847886528</v>
      </c>
      <c r="D78" s="24">
        <f t="shared" si="4"/>
        <v>12572.555115160618</v>
      </c>
    </row>
    <row r="79" spans="1:4" x14ac:dyDescent="0.3">
      <c r="A79" t="s">
        <v>162</v>
      </c>
      <c r="B79" s="11">
        <v>5.8017691485060001E-3</v>
      </c>
      <c r="C79" s="24">
        <f t="shared" si="3"/>
        <v>8636.5459675781476</v>
      </c>
      <c r="D79" s="24">
        <f t="shared" si="4"/>
        <v>10160.642314797818</v>
      </c>
    </row>
    <row r="80" spans="1:4" x14ac:dyDescent="0.3">
      <c r="A80" t="s">
        <v>163</v>
      </c>
      <c r="B80" s="11">
        <v>1.3487753891649999E-3</v>
      </c>
      <c r="C80" s="24">
        <f t="shared" si="3"/>
        <v>2007.7945796001331</v>
      </c>
      <c r="D80" s="24">
        <f t="shared" si="4"/>
        <v>2362.1112701178031</v>
      </c>
    </row>
    <row r="81" spans="1:4" x14ac:dyDescent="0.3">
      <c r="A81" t="s">
        <v>164</v>
      </c>
      <c r="B81" s="11">
        <v>1.5723810528959999E-3</v>
      </c>
      <c r="C81" s="24">
        <f t="shared" si="3"/>
        <v>2340.6552198620602</v>
      </c>
      <c r="D81" s="24">
        <f t="shared" si="4"/>
        <v>2753.7120233671294</v>
      </c>
    </row>
    <row r="82" spans="1:4" x14ac:dyDescent="0.3">
      <c r="A82" t="s">
        <v>165</v>
      </c>
      <c r="B82" s="11">
        <v>1.5620051117750001E-3</v>
      </c>
      <c r="C82" s="24">
        <f t="shared" si="3"/>
        <v>2325.2095359414106</v>
      </c>
      <c r="D82" s="24">
        <f t="shared" si="4"/>
        <v>2735.5406305193064</v>
      </c>
    </row>
    <row r="83" spans="1:4" x14ac:dyDescent="0.3">
      <c r="A83" t="s">
        <v>166</v>
      </c>
      <c r="B83" s="11">
        <v>1.087596675165E-3</v>
      </c>
      <c r="C83" s="24">
        <f t="shared" si="3"/>
        <v>1619.0024867960267</v>
      </c>
      <c r="D83" s="24">
        <f t="shared" si="4"/>
        <v>1904.7088079953253</v>
      </c>
    </row>
    <row r="84" spans="1:4" x14ac:dyDescent="0.3">
      <c r="A84" t="s">
        <v>99</v>
      </c>
      <c r="B84" s="11">
        <v>5.7584406934000005E-4</v>
      </c>
      <c r="C84" s="24">
        <f t="shared" si="3"/>
        <v>857.20469872415254</v>
      </c>
      <c r="D84" s="24">
        <f t="shared" si="4"/>
        <v>1008.4761161460616</v>
      </c>
    </row>
    <row r="85" spans="1:4" x14ac:dyDescent="0.3">
      <c r="A85" t="s">
        <v>167</v>
      </c>
      <c r="B85" s="11">
        <v>1.9236715094724001E-2</v>
      </c>
      <c r="C85" s="24">
        <f t="shared" si="3"/>
        <v>28635.881560983904</v>
      </c>
      <c r="D85" s="24">
        <f t="shared" si="4"/>
        <v>33689.27242468694</v>
      </c>
    </row>
    <row r="86" spans="1:4" x14ac:dyDescent="0.3">
      <c r="A86" t="s">
        <v>168</v>
      </c>
      <c r="B86" s="11">
        <v>8.3361754187889995E-3</v>
      </c>
      <c r="C86" s="24">
        <f t="shared" si="3"/>
        <v>12409.277300649866</v>
      </c>
      <c r="D86" s="24">
        <f t="shared" si="4"/>
        <v>14599.149765470427</v>
      </c>
    </row>
    <row r="87" spans="1:4" x14ac:dyDescent="0.3">
      <c r="A87" t="s">
        <v>169</v>
      </c>
      <c r="B87" s="11">
        <v>3.0825763949449999E-3</v>
      </c>
      <c r="C87" s="24">
        <f t="shared" si="3"/>
        <v>4588.7404431404166</v>
      </c>
      <c r="D87" s="24">
        <f t="shared" si="4"/>
        <v>5398.5181684004892</v>
      </c>
    </row>
    <row r="88" spans="1:4" x14ac:dyDescent="0.3">
      <c r="A88" t="s">
        <v>170</v>
      </c>
      <c r="B88" s="11">
        <v>5.671222706703E-3</v>
      </c>
      <c r="C88" s="24">
        <f t="shared" si="3"/>
        <v>8442.2138049781061</v>
      </c>
      <c r="D88" s="24">
        <f t="shared" si="4"/>
        <v>9932.0162411507099</v>
      </c>
    </row>
    <row r="89" spans="1:4" x14ac:dyDescent="0.3">
      <c r="A89" t="s">
        <v>171</v>
      </c>
      <c r="B89" s="11">
        <v>1.5351545031119999E-3</v>
      </c>
      <c r="C89" s="24">
        <f t="shared" si="3"/>
        <v>2285.2395698776681</v>
      </c>
      <c r="D89" s="24">
        <f t="shared" si="4"/>
        <v>2688.5171410325506</v>
      </c>
    </row>
    <row r="90" spans="1:4" x14ac:dyDescent="0.3">
      <c r="A90" t="s">
        <v>100</v>
      </c>
      <c r="B90" s="11">
        <v>1.762541472591E-3</v>
      </c>
      <c r="C90" s="24">
        <f t="shared" si="3"/>
        <v>2623.7290830013294</v>
      </c>
      <c r="D90" s="24">
        <f t="shared" si="4"/>
        <v>3086.7400976486224</v>
      </c>
    </row>
    <row r="91" spans="1:4" x14ac:dyDescent="0.3">
      <c r="A91" t="s">
        <v>172</v>
      </c>
      <c r="B91" s="11">
        <v>8.6542914739090003E-3</v>
      </c>
      <c r="C91" s="24">
        <f t="shared" si="3"/>
        <v>12882.826637540664</v>
      </c>
      <c r="D91" s="24">
        <f t="shared" si="4"/>
        <v>15156.266632400779</v>
      </c>
    </row>
    <row r="92" spans="1:4" x14ac:dyDescent="0.3">
      <c r="A92" t="s">
        <v>173</v>
      </c>
      <c r="B92" s="11">
        <v>1.8701298731020001E-3</v>
      </c>
      <c r="C92" s="24">
        <f t="shared" si="3"/>
        <v>2783.8857770729533</v>
      </c>
      <c r="D92" s="24">
        <f t="shared" si="4"/>
        <v>3275.1597377328853</v>
      </c>
    </row>
    <row r="93" spans="1:4" x14ac:dyDescent="0.3">
      <c r="A93" t="s">
        <v>101</v>
      </c>
      <c r="B93" s="11">
        <v>2.1437412788100001E-4</v>
      </c>
      <c r="C93" s="24">
        <f t="shared" si="3"/>
        <v>319.11852442120966</v>
      </c>
      <c r="D93" s="24">
        <f t="shared" si="4"/>
        <v>375.43355814259951</v>
      </c>
    </row>
    <row r="94" spans="1:4" x14ac:dyDescent="0.3">
      <c r="A94" t="s">
        <v>174</v>
      </c>
      <c r="B94" s="11">
        <v>7.1081424150497993E-2</v>
      </c>
      <c r="C94" s="24">
        <f t="shared" si="3"/>
        <v>105812.2051055373</v>
      </c>
      <c r="D94" s="24">
        <f t="shared" si="4"/>
        <v>124484.94718298504</v>
      </c>
    </row>
    <row r="95" spans="1:4" x14ac:dyDescent="0.3">
      <c r="A95" t="s">
        <v>175</v>
      </c>
      <c r="B95" s="11">
        <v>5.3264912817799995E-4</v>
      </c>
      <c r="C95" s="24">
        <f t="shared" si="3"/>
        <v>792.90446799047845</v>
      </c>
      <c r="D95" s="24">
        <f t="shared" si="4"/>
        <v>932.82878587115101</v>
      </c>
    </row>
    <row r="96" spans="1:4" x14ac:dyDescent="0.3">
      <c r="A96" t="s">
        <v>176</v>
      </c>
      <c r="B96" s="11">
        <v>2.8098423666139999E-3</v>
      </c>
      <c r="C96" s="24">
        <f t="shared" si="3"/>
        <v>4182.7470448663753</v>
      </c>
      <c r="D96" s="24">
        <f t="shared" si="4"/>
        <v>4920.8788763133816</v>
      </c>
    </row>
    <row r="97" spans="1:4" x14ac:dyDescent="0.3">
      <c r="A97" t="s">
        <v>177</v>
      </c>
      <c r="B97" s="11">
        <v>2.7068888074490002E-3</v>
      </c>
      <c r="C97" s="24">
        <f t="shared" si="3"/>
        <v>4029.4898015161702</v>
      </c>
      <c r="D97" s="24">
        <f t="shared" si="4"/>
        <v>4740.5762370778466</v>
      </c>
    </row>
    <row r="98" spans="1:4" x14ac:dyDescent="0.3">
      <c r="A98" t="s">
        <v>178</v>
      </c>
      <c r="B98" s="11">
        <v>2.6747643978299999E-3</v>
      </c>
      <c r="C98" s="24">
        <f t="shared" si="3"/>
        <v>3981.6692258858475</v>
      </c>
      <c r="D98" s="24">
        <f t="shared" si="4"/>
        <v>4684.31673633629</v>
      </c>
    </row>
    <row r="99" spans="1:4" x14ac:dyDescent="0.3">
      <c r="A99" t="s">
        <v>102</v>
      </c>
      <c r="B99" s="11">
        <v>2.5340184440519999E-3</v>
      </c>
      <c r="C99" s="24">
        <f t="shared" si="3"/>
        <v>3772.1540127775593</v>
      </c>
      <c r="D99" s="24">
        <f t="shared" si="4"/>
        <v>4437.8282503265391</v>
      </c>
    </row>
    <row r="100" spans="1:4" x14ac:dyDescent="0.3">
      <c r="A100" t="s">
        <v>103</v>
      </c>
      <c r="B100" s="11">
        <v>7.3630828487629999E-3</v>
      </c>
      <c r="C100" s="24">
        <f t="shared" si="3"/>
        <v>10960.72626447111</v>
      </c>
      <c r="D100" s="24">
        <f t="shared" si="4"/>
        <v>12894.972075848364</v>
      </c>
    </row>
    <row r="101" spans="1:4" x14ac:dyDescent="0.3">
      <c r="A101" t="s">
        <v>179</v>
      </c>
      <c r="B101" s="11">
        <v>2.0434373357350001E-3</v>
      </c>
      <c r="C101" s="24">
        <f t="shared" si="3"/>
        <v>3041.8722341762436</v>
      </c>
      <c r="D101" s="24">
        <f t="shared" si="4"/>
        <v>3578.6732166779329</v>
      </c>
    </row>
    <row r="102" spans="1:4" x14ac:dyDescent="0.3">
      <c r="A102" t="s">
        <v>180</v>
      </c>
      <c r="B102" s="11">
        <v>2.5178727930249998E-3</v>
      </c>
      <c r="C102" s="24">
        <f t="shared" si="3"/>
        <v>3748.1195064568333</v>
      </c>
      <c r="D102" s="24">
        <f t="shared" si="4"/>
        <v>4409.5523605374501</v>
      </c>
    </row>
    <row r="103" spans="1:4" x14ac:dyDescent="0.3">
      <c r="A103" t="s">
        <v>104</v>
      </c>
      <c r="B103" s="11">
        <v>1.7219055487709999E-3</v>
      </c>
      <c r="C103" s="24">
        <f t="shared" si="3"/>
        <v>2563.2382197795814</v>
      </c>
      <c r="D103" s="24">
        <f t="shared" si="4"/>
        <v>3015.5743762112716</v>
      </c>
    </row>
    <row r="104" spans="1:4" x14ac:dyDescent="0.3">
      <c r="A104" t="s">
        <v>105</v>
      </c>
      <c r="B104" s="11">
        <v>1.883576635033E-3</v>
      </c>
      <c r="C104" s="24">
        <f t="shared" si="3"/>
        <v>2803.9027020073181</v>
      </c>
      <c r="D104" s="24">
        <f t="shared" si="4"/>
        <v>3298.7090611850799</v>
      </c>
    </row>
    <row r="105" spans="1:4" x14ac:dyDescent="0.3">
      <c r="A105" t="s">
        <v>181</v>
      </c>
      <c r="B105" s="11">
        <v>1.3274301645797E-2</v>
      </c>
      <c r="C105" s="24">
        <f t="shared" si="3"/>
        <v>19760.199590317341</v>
      </c>
      <c r="D105" s="24">
        <f t="shared" si="4"/>
        <v>23247.293635667455</v>
      </c>
    </row>
    <row r="106" spans="1:4" x14ac:dyDescent="0.3">
      <c r="A106" t="s">
        <v>106</v>
      </c>
      <c r="B106" s="11">
        <v>2.8798736113730002E-3</v>
      </c>
      <c r="C106" s="24">
        <f t="shared" si="3"/>
        <v>4286.9959470626254</v>
      </c>
      <c r="D106" s="24">
        <f t="shared" si="4"/>
        <v>5043.5246436030875</v>
      </c>
    </row>
    <row r="107" spans="1:4" x14ac:dyDescent="0.3">
      <c r="A107" t="s">
        <v>182</v>
      </c>
      <c r="B107" s="11">
        <v>1.2543449471993999E-2</v>
      </c>
      <c r="C107" s="24">
        <f t="shared" si="3"/>
        <v>18672.248961295943</v>
      </c>
      <c r="D107" s="24">
        <f t="shared" si="4"/>
        <v>21967.351719171696</v>
      </c>
    </row>
    <row r="108" spans="1:4" x14ac:dyDescent="0.3">
      <c r="A108" t="s">
        <v>183</v>
      </c>
      <c r="B108" s="11">
        <v>2.3934807084559999E-3</v>
      </c>
      <c r="C108" s="24">
        <f t="shared" si="3"/>
        <v>3562.9487544182621</v>
      </c>
      <c r="D108" s="24">
        <f t="shared" si="4"/>
        <v>4191.7044169626606</v>
      </c>
    </row>
    <row r="109" spans="1:4" x14ac:dyDescent="0.3">
      <c r="A109" t="s">
        <v>184</v>
      </c>
      <c r="B109" s="11">
        <v>4.7407767169806998E-2</v>
      </c>
      <c r="C109" s="24">
        <f t="shared" si="3"/>
        <v>70571.467064957949</v>
      </c>
      <c r="D109" s="24">
        <f t="shared" si="4"/>
        <v>83025.255370538755</v>
      </c>
    </row>
    <row r="110" spans="1:4" x14ac:dyDescent="0.3">
      <c r="A110" t="s">
        <v>107</v>
      </c>
      <c r="B110" s="11">
        <v>7.3300890090290003E-3</v>
      </c>
      <c r="C110" s="24">
        <f t="shared" si="3"/>
        <v>10911.6114503143</v>
      </c>
      <c r="D110" s="24">
        <f t="shared" si="4"/>
        <v>12837.189941546232</v>
      </c>
    </row>
    <row r="111" spans="1:4" x14ac:dyDescent="0.3">
      <c r="A111" t="s">
        <v>108</v>
      </c>
      <c r="B111" s="11">
        <v>1.4763145882290001E-3</v>
      </c>
      <c r="C111" s="24">
        <f t="shared" si="3"/>
        <v>2197.6501438581458</v>
      </c>
      <c r="D111" s="24">
        <f t="shared" si="4"/>
        <v>2585.4707574801714</v>
      </c>
    </row>
    <row r="112" spans="1:4" x14ac:dyDescent="0.3">
      <c r="A112" t="s">
        <v>109</v>
      </c>
      <c r="B112" s="11">
        <v>3.7475206797569001E-2</v>
      </c>
      <c r="C112" s="24">
        <f t="shared" si="3"/>
        <v>55785.802203978717</v>
      </c>
      <c r="D112" s="24">
        <f t="shared" si="4"/>
        <v>65630.355534092596</v>
      </c>
    </row>
    <row r="113" spans="1:4" x14ac:dyDescent="0.3">
      <c r="A113" t="s">
        <v>185</v>
      </c>
      <c r="B113" s="11">
        <v>2.4158085321226999E-2</v>
      </c>
      <c r="C113" s="24">
        <f t="shared" si="3"/>
        <v>35961.860774687819</v>
      </c>
      <c r="D113" s="24">
        <f t="shared" si="4"/>
        <v>42308.071499632722</v>
      </c>
    </row>
    <row r="114" spans="1:4" x14ac:dyDescent="0.3">
      <c r="A114" t="s">
        <v>186</v>
      </c>
      <c r="B114" s="11">
        <v>3.9699752625200002E-3</v>
      </c>
      <c r="C114" s="24">
        <f t="shared" si="3"/>
        <v>5909.7273551001663</v>
      </c>
      <c r="D114" s="24">
        <f t="shared" si="4"/>
        <v>6952.6204177648997</v>
      </c>
    </row>
    <row r="115" spans="1:4" x14ac:dyDescent="0.3">
      <c r="A115" t="s">
        <v>187</v>
      </c>
      <c r="B115" s="11">
        <v>1.439474275223E-3</v>
      </c>
      <c r="C115" s="24">
        <f t="shared" si="3"/>
        <v>2142.8094480992982</v>
      </c>
      <c r="D115" s="24">
        <f t="shared" si="4"/>
        <v>2520.9522918815269</v>
      </c>
    </row>
    <row r="116" spans="1:4" x14ac:dyDescent="0.3">
      <c r="A116" t="s">
        <v>188</v>
      </c>
      <c r="B116" s="11">
        <v>1.3441675684990001E-3</v>
      </c>
      <c r="C116" s="24">
        <f t="shared" si="3"/>
        <v>2000.9353520139214</v>
      </c>
      <c r="D116" s="24">
        <f t="shared" si="4"/>
        <v>2354.0415906046132</v>
      </c>
    </row>
    <row r="117" spans="1:4" x14ac:dyDescent="0.3">
      <c r="A117" t="s">
        <v>189</v>
      </c>
      <c r="B117" s="11">
        <v>4.1809098167809996E-3</v>
      </c>
      <c r="C117" s="24">
        <f t="shared" si="3"/>
        <v>6223.7257110145583</v>
      </c>
      <c r="D117" s="24">
        <f t="shared" si="4"/>
        <v>7322.0302482524203</v>
      </c>
    </row>
    <row r="118" spans="1:4" x14ac:dyDescent="0.3">
      <c r="A118" t="s">
        <v>190</v>
      </c>
      <c r="B118" s="11">
        <v>9.0396413386799996E-4</v>
      </c>
      <c r="C118" s="24">
        <f t="shared" si="3"/>
        <v>1345.6460599097334</v>
      </c>
      <c r="D118" s="24">
        <f t="shared" si="4"/>
        <v>1583.1130116585095</v>
      </c>
    </row>
    <row r="119" spans="1:4" x14ac:dyDescent="0.3">
      <c r="A119" t="s">
        <v>191</v>
      </c>
      <c r="B119" s="11">
        <v>3.1030389969649999E-3</v>
      </c>
      <c r="C119" s="24">
        <f t="shared" si="3"/>
        <v>4619.2011868271065</v>
      </c>
      <c r="D119" s="24">
        <f t="shared" si="4"/>
        <v>5434.354337443654</v>
      </c>
    </row>
    <row r="120" spans="1:4" x14ac:dyDescent="0.3">
      <c r="A120" t="s">
        <v>192</v>
      </c>
      <c r="B120" s="11">
        <v>2.6440943365750001E-3</v>
      </c>
      <c r="C120" s="24">
        <f t="shared" si="3"/>
        <v>3936.013601355276</v>
      </c>
      <c r="D120" s="24">
        <f t="shared" si="4"/>
        <v>4630.6042368885592</v>
      </c>
    </row>
    <row r="121" spans="1:4" x14ac:dyDescent="0.3">
      <c r="A121" t="s">
        <v>193</v>
      </c>
      <c r="B121" s="11">
        <v>2.8579121563380001E-3</v>
      </c>
      <c r="C121" s="24">
        <f t="shared" si="3"/>
        <v>4254.3040024040683</v>
      </c>
      <c r="D121" s="24">
        <f t="shared" si="4"/>
        <v>5005.0635322400803</v>
      </c>
    </row>
    <row r="122" spans="1:4" x14ac:dyDescent="0.3">
      <c r="A122" t="s">
        <v>194</v>
      </c>
      <c r="B122" s="11">
        <v>3.0852862512586E-2</v>
      </c>
      <c r="C122" s="24">
        <f t="shared" si="3"/>
        <v>45927.743503881684</v>
      </c>
      <c r="D122" s="24">
        <f t="shared" si="4"/>
        <v>54032.639416331382</v>
      </c>
    </row>
    <row r="123" spans="1:4" x14ac:dyDescent="0.3">
      <c r="A123" t="s">
        <v>195</v>
      </c>
      <c r="B123" s="11">
        <v>1.475626355615E-3</v>
      </c>
      <c r="C123" s="24">
        <f t="shared" si="3"/>
        <v>2196.6256369439525</v>
      </c>
      <c r="D123" s="24">
        <f t="shared" si="4"/>
        <v>2584.2654552281788</v>
      </c>
    </row>
    <row r="124" spans="1:4" x14ac:dyDescent="0.3">
      <c r="A124" t="s">
        <v>196</v>
      </c>
      <c r="B124" s="11">
        <v>9.3796250711899998E-4</v>
      </c>
      <c r="C124" s="24">
        <f t="shared" si="3"/>
        <v>1396.2562282720428</v>
      </c>
      <c r="D124" s="24">
        <f t="shared" si="4"/>
        <v>1642.654386202403</v>
      </c>
    </row>
    <row r="125" spans="1:4" x14ac:dyDescent="0.3">
      <c r="A125" t="s">
        <v>197</v>
      </c>
      <c r="B125" s="11">
        <v>7.7552673561259999E-3</v>
      </c>
      <c r="C125" s="24">
        <f t="shared" si="3"/>
        <v>11544.534313173763</v>
      </c>
      <c r="D125" s="24">
        <f t="shared" si="4"/>
        <v>13581.805074322072</v>
      </c>
    </row>
    <row r="126" spans="1:4" x14ac:dyDescent="0.3">
      <c r="A126" t="s">
        <v>110</v>
      </c>
      <c r="B126" s="11">
        <v>4.6772701717159998E-3</v>
      </c>
      <c r="C126" s="24">
        <f t="shared" si="3"/>
        <v>6962.6105084187129</v>
      </c>
      <c r="D126" s="24">
        <f t="shared" si="4"/>
        <v>8191.3064804926025</v>
      </c>
    </row>
    <row r="127" spans="1:4" x14ac:dyDescent="0.3">
      <c r="A127" t="s">
        <v>198</v>
      </c>
      <c r="B127" s="11">
        <v>1.6985269385427E-2</v>
      </c>
      <c r="C127" s="24">
        <f t="shared" si="3"/>
        <v>25284.366899829678</v>
      </c>
      <c r="D127" s="24">
        <f t="shared" si="4"/>
        <v>29746.313999799615</v>
      </c>
    </row>
    <row r="128" spans="1:4" x14ac:dyDescent="0.3">
      <c r="A128" t="s">
        <v>199</v>
      </c>
      <c r="B128" s="11">
        <v>1.742264836427E-3</v>
      </c>
      <c r="C128" s="24">
        <f t="shared" si="3"/>
        <v>2593.5451691268281</v>
      </c>
      <c r="D128" s="24">
        <f t="shared" si="4"/>
        <v>3051.2296107374445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6E96-5F05-4F63-9CAD-76C5407434AD}">
  <dimension ref="A1:C14"/>
  <sheetViews>
    <sheetView workbookViewId="0"/>
  </sheetViews>
  <sheetFormatPr defaultRowHeight="14.4" x14ac:dyDescent="0.3"/>
  <cols>
    <col min="1" max="1" width="14.33203125" customWidth="1"/>
    <col min="2" max="2" width="25.77734375" customWidth="1"/>
    <col min="3" max="3" width="16.44140625" customWidth="1"/>
  </cols>
  <sheetData>
    <row r="1" spans="1:3" x14ac:dyDescent="0.3">
      <c r="A1" s="3" t="s">
        <v>212</v>
      </c>
      <c r="B1" s="3" t="s">
        <v>218</v>
      </c>
    </row>
    <row r="2" spans="1:3" x14ac:dyDescent="0.3">
      <c r="A2" t="s">
        <v>219</v>
      </c>
      <c r="B2" s="1">
        <f>Distributor!V3+Distributor!V9</f>
        <v>244434814.37378451</v>
      </c>
      <c r="C2" s="1"/>
    </row>
    <row r="3" spans="1:3" x14ac:dyDescent="0.3">
      <c r="A3" t="s">
        <v>220</v>
      </c>
      <c r="B3" s="1">
        <f>'J&amp;J'!N3+'J&amp;J'!N11</f>
        <v>56508893.375730105</v>
      </c>
    </row>
    <row r="4" spans="1:3" x14ac:dyDescent="0.3">
      <c r="A4" t="s">
        <v>205</v>
      </c>
      <c r="B4" s="1">
        <f>Teva!P4+Teva!P10</f>
        <v>50778121.424018919</v>
      </c>
      <c r="C4" s="1"/>
    </row>
    <row r="5" spans="1:3" x14ac:dyDescent="0.3">
      <c r="A5" t="s">
        <v>206</v>
      </c>
      <c r="B5" s="1">
        <f>Allergan!J3+Allergan!J9</f>
        <v>27974483.168205872</v>
      </c>
    </row>
    <row r="6" spans="1:3" x14ac:dyDescent="0.3">
      <c r="A6" t="s">
        <v>208</v>
      </c>
      <c r="B6" s="1">
        <f>Walgreens!R3+Walgreens!R9</f>
        <v>67330284.153160125</v>
      </c>
      <c r="C6" s="1"/>
    </row>
    <row r="7" spans="1:3" x14ac:dyDescent="0.3">
      <c r="A7" t="s">
        <v>209</v>
      </c>
      <c r="B7" s="1">
        <f>Walmart!D3+Walmart!D9</f>
        <v>35058976.862105772</v>
      </c>
    </row>
    <row r="8" spans="1:3" x14ac:dyDescent="0.3">
      <c r="A8" t="s">
        <v>207</v>
      </c>
      <c r="B8" s="1">
        <f>CVS!M3+CVS!M9</f>
        <v>61905345.595702134</v>
      </c>
    </row>
    <row r="9" spans="1:3" x14ac:dyDescent="0.3">
      <c r="A9" t="s">
        <v>200</v>
      </c>
      <c r="B9" s="18">
        <f>1984807.45+2335067.59</f>
        <v>4319875.04</v>
      </c>
    </row>
    <row r="10" spans="1:3" x14ac:dyDescent="0.3">
      <c r="A10" t="s">
        <v>201</v>
      </c>
      <c r="B10" s="18">
        <f>6619049.29+341668.3+341668.3+341668.3+341668.3</f>
        <v>7985722.4899999993</v>
      </c>
    </row>
    <row r="11" spans="1:3" x14ac:dyDescent="0.3">
      <c r="A11" t="s">
        <v>203</v>
      </c>
      <c r="B11" s="18">
        <v>4100000</v>
      </c>
      <c r="C11" t="s">
        <v>229</v>
      </c>
    </row>
    <row r="12" spans="1:3" x14ac:dyDescent="0.3">
      <c r="A12" t="s">
        <v>230</v>
      </c>
      <c r="B12" s="1">
        <v>4454601.01</v>
      </c>
    </row>
    <row r="13" spans="1:3" x14ac:dyDescent="0.3">
      <c r="A13" t="s">
        <v>202</v>
      </c>
      <c r="B13" t="s">
        <v>221</v>
      </c>
    </row>
    <row r="14" spans="1:3" x14ac:dyDescent="0.3">
      <c r="A14" s="3" t="s">
        <v>66</v>
      </c>
      <c r="B14" s="14">
        <f>SUM(B2:B12)</f>
        <v>564851117.49270737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63345-4FCD-44D7-BB0A-08D14D163637}">
  <dimension ref="A1:D9"/>
  <sheetViews>
    <sheetView workbookViewId="0">
      <selection activeCell="A2" sqref="A2"/>
    </sheetView>
  </sheetViews>
  <sheetFormatPr defaultRowHeight="14.4" x14ac:dyDescent="0.3"/>
  <cols>
    <col min="1" max="1" width="20" customWidth="1"/>
    <col min="2" max="2" width="26.6640625" customWidth="1"/>
    <col min="3" max="3" width="20.33203125" customWidth="1"/>
    <col min="4" max="4" width="21.33203125" customWidth="1"/>
    <col min="5" max="5" width="13.5546875" bestFit="1" customWidth="1"/>
  </cols>
  <sheetData>
    <row r="1" spans="1:4" x14ac:dyDescent="0.3">
      <c r="A1" s="3" t="s">
        <v>212</v>
      </c>
      <c r="B1" s="3" t="s">
        <v>222</v>
      </c>
      <c r="C1" s="3" t="s">
        <v>211</v>
      </c>
      <c r="D1" s="3" t="s">
        <v>213</v>
      </c>
    </row>
    <row r="2" spans="1:4" x14ac:dyDescent="0.3">
      <c r="C2" s="18"/>
    </row>
    <row r="3" spans="1:4" x14ac:dyDescent="0.3">
      <c r="C3" s="14"/>
    </row>
    <row r="4" spans="1:4" x14ac:dyDescent="0.3">
      <c r="C4" s="1"/>
    </row>
    <row r="5" spans="1:4" x14ac:dyDescent="0.3">
      <c r="C5" s="1"/>
    </row>
    <row r="6" spans="1:4" x14ac:dyDescent="0.3">
      <c r="C6" s="18"/>
    </row>
    <row r="7" spans="1:4" x14ac:dyDescent="0.3">
      <c r="C7" s="18"/>
    </row>
    <row r="8" spans="1:4" x14ac:dyDescent="0.3">
      <c r="C8" s="18"/>
    </row>
    <row r="9" spans="1:4" x14ac:dyDescent="0.3">
      <c r="C9" s="1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C876-F5F9-44E1-A2CB-CC23F9623F0C}">
  <dimension ref="A1:V131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9.44140625" customWidth="1"/>
    <col min="2" max="2" width="14.6640625" customWidth="1"/>
    <col min="3" max="3" width="21.109375" style="25" customWidth="1"/>
    <col min="4" max="4" width="23.44140625" style="25" customWidth="1"/>
    <col min="5" max="6" width="22.109375" style="25" customWidth="1"/>
    <col min="7" max="7" width="19.5546875" style="32" bestFit="1" customWidth="1"/>
    <col min="8" max="11" width="19.5546875" bestFit="1" customWidth="1"/>
    <col min="12" max="12" width="20" customWidth="1"/>
    <col min="13" max="15" width="20.5546875" bestFit="1" customWidth="1"/>
    <col min="16" max="16" width="21" customWidth="1"/>
    <col min="17" max="21" width="20.5546875" bestFit="1" customWidth="1"/>
    <col min="22" max="22" width="19" bestFit="1" customWidth="1"/>
  </cols>
  <sheetData>
    <row r="1" spans="1:22" ht="57.6" x14ac:dyDescent="0.3">
      <c r="A1" s="20"/>
      <c r="B1" s="21"/>
      <c r="C1" s="22" t="s">
        <v>3</v>
      </c>
      <c r="D1" s="22" t="s">
        <v>4</v>
      </c>
      <c r="E1" s="22" t="s">
        <v>5</v>
      </c>
      <c r="F1" s="22" t="s">
        <v>224</v>
      </c>
      <c r="G1" s="30" t="s">
        <v>6</v>
      </c>
      <c r="H1" s="3" t="s">
        <v>7</v>
      </c>
      <c r="I1" s="3" t="s">
        <v>8</v>
      </c>
      <c r="J1" s="15" t="s">
        <v>223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1</v>
      </c>
    </row>
    <row r="2" spans="1:22" x14ac:dyDescent="0.3">
      <c r="A2" s="3" t="s">
        <v>0</v>
      </c>
      <c r="B2" s="3"/>
      <c r="C2" s="23">
        <v>792612857.88999999</v>
      </c>
      <c r="D2" s="24">
        <v>832997473.27999997</v>
      </c>
      <c r="E2" s="24">
        <v>832997473.27999997</v>
      </c>
      <c r="F2" s="24"/>
      <c r="G2" s="29">
        <v>1042614337.16</v>
      </c>
      <c r="H2" s="1">
        <v>1042614337.15</v>
      </c>
      <c r="I2" s="1">
        <v>1042614337.15</v>
      </c>
      <c r="J2" s="1">
        <v>1042614337.15</v>
      </c>
      <c r="K2" s="1">
        <v>1226240076.8399999</v>
      </c>
      <c r="L2" s="1">
        <v>1226240076.8399999</v>
      </c>
      <c r="M2" s="1">
        <v>1226240076.8399999</v>
      </c>
      <c r="N2" s="1">
        <v>1030778538.4400001</v>
      </c>
      <c r="O2" s="1">
        <v>1030778538.4400001</v>
      </c>
      <c r="P2" s="1">
        <v>1030778538.4400001</v>
      </c>
      <c r="Q2" s="1">
        <v>1030778538.4400001</v>
      </c>
      <c r="R2" s="1">
        <v>1030778538.4400001</v>
      </c>
      <c r="S2" s="1">
        <v>1030778538.4400001</v>
      </c>
      <c r="T2" s="1">
        <v>1030778538.4400001</v>
      </c>
      <c r="U2" s="1">
        <v>1030778538.4400001</v>
      </c>
      <c r="V2" s="16">
        <f>SUM(C2:U2)</f>
        <v>18554013691.099998</v>
      </c>
    </row>
    <row r="3" spans="1:22" x14ac:dyDescent="0.3">
      <c r="A3" s="3" t="s">
        <v>2</v>
      </c>
      <c r="B3" s="3"/>
      <c r="C3" s="24">
        <f>C2*1.2972597706%</f>
        <v>10282247.742009917</v>
      </c>
      <c r="D3" s="24">
        <f t="shared" ref="D3:U3" si="0">D2*1.2972597706%</f>
        <v>10806141.110975925</v>
      </c>
      <c r="E3" s="24">
        <f t="shared" si="0"/>
        <v>10806141.110975925</v>
      </c>
      <c r="F3" s="24">
        <v>5953179.1685215253</v>
      </c>
      <c r="G3" s="29">
        <f t="shared" si="0"/>
        <v>13525416.358484527</v>
      </c>
      <c r="H3" s="1">
        <f t="shared" si="0"/>
        <v>13525416.358354801</v>
      </c>
      <c r="I3" s="1">
        <f t="shared" si="0"/>
        <v>13525416.358354801</v>
      </c>
      <c r="J3" s="1">
        <f>(J2*1.2972597706%)-8372232.72684</f>
        <v>5153183.6315148016</v>
      </c>
      <c r="K3" s="1">
        <f t="shared" si="0"/>
        <v>15907519.207819847</v>
      </c>
      <c r="L3" s="1">
        <f t="shared" si="0"/>
        <v>15907519.207819847</v>
      </c>
      <c r="M3" s="1">
        <f t="shared" si="0"/>
        <v>15907519.207819847</v>
      </c>
      <c r="N3" s="1">
        <f t="shared" si="0"/>
        <v>13371875.303160777</v>
      </c>
      <c r="O3" s="1">
        <f t="shared" si="0"/>
        <v>13371875.303160777</v>
      </c>
      <c r="P3" s="1">
        <f t="shared" si="0"/>
        <v>13371875.303160777</v>
      </c>
      <c r="Q3" s="1">
        <f t="shared" si="0"/>
        <v>13371875.303160777</v>
      </c>
      <c r="R3" s="1">
        <f t="shared" si="0"/>
        <v>13371875.303160777</v>
      </c>
      <c r="S3" s="1">
        <f t="shared" si="0"/>
        <v>13371875.303160777</v>
      </c>
      <c r="T3" s="1">
        <f t="shared" si="0"/>
        <v>13371875.303160777</v>
      </c>
      <c r="U3" s="1">
        <f t="shared" si="0"/>
        <v>13371875.303160777</v>
      </c>
      <c r="V3" s="1">
        <f t="shared" ref="V3:V4" si="1">SUM(C3:U3)</f>
        <v>238274701.88793805</v>
      </c>
    </row>
    <row r="4" spans="1:22" x14ac:dyDescent="0.3">
      <c r="A4" s="3" t="s">
        <v>27</v>
      </c>
      <c r="B4" s="3"/>
      <c r="C4" s="24">
        <f>C3*0.6975</f>
        <v>7171867.8000519173</v>
      </c>
      <c r="D4" s="24">
        <f t="shared" ref="D4:U4" si="2">D3*0.6975</f>
        <v>7537283.4249057081</v>
      </c>
      <c r="E4" s="24">
        <f t="shared" si="2"/>
        <v>7537283.4249057081</v>
      </c>
      <c r="F4" s="24">
        <f t="shared" si="2"/>
        <v>4152342.470043764</v>
      </c>
      <c r="G4" s="29">
        <f t="shared" si="2"/>
        <v>9433977.9100429583</v>
      </c>
      <c r="H4" s="1">
        <f t="shared" si="2"/>
        <v>9433977.9099524748</v>
      </c>
      <c r="I4" s="1">
        <f t="shared" si="2"/>
        <v>9433977.9099524748</v>
      </c>
      <c r="J4" s="1">
        <f t="shared" si="2"/>
        <v>3594345.5829815743</v>
      </c>
      <c r="K4" s="1">
        <f t="shared" si="2"/>
        <v>11095494.647454344</v>
      </c>
      <c r="L4" s="1">
        <f t="shared" si="2"/>
        <v>11095494.647454344</v>
      </c>
      <c r="M4" s="1">
        <f t="shared" si="2"/>
        <v>11095494.647454344</v>
      </c>
      <c r="N4" s="1">
        <f t="shared" si="2"/>
        <v>9326883.0239546429</v>
      </c>
      <c r="O4" s="1">
        <f t="shared" si="2"/>
        <v>9326883.0239546429</v>
      </c>
      <c r="P4" s="1">
        <f t="shared" si="2"/>
        <v>9326883.0239546429</v>
      </c>
      <c r="Q4" s="1">
        <f t="shared" si="2"/>
        <v>9326883.0239546429</v>
      </c>
      <c r="R4" s="1">
        <f t="shared" si="2"/>
        <v>9326883.0239546429</v>
      </c>
      <c r="S4" s="1">
        <f t="shared" si="2"/>
        <v>9326883.0239546429</v>
      </c>
      <c r="T4" s="1">
        <f t="shared" si="2"/>
        <v>9326883.0239546429</v>
      </c>
      <c r="U4" s="1">
        <f t="shared" si="2"/>
        <v>9326883.0239546429</v>
      </c>
      <c r="V4" s="1">
        <f t="shared" si="1"/>
        <v>166196604.56683671</v>
      </c>
    </row>
    <row r="5" spans="1:22" x14ac:dyDescent="0.3">
      <c r="A5" s="3" t="s">
        <v>22</v>
      </c>
      <c r="B5" s="3"/>
      <c r="C5" s="24">
        <f>C3*0.25</f>
        <v>2570561.9355024793</v>
      </c>
      <c r="D5" s="24">
        <f t="shared" ref="D5:U5" si="3">D3*0.25</f>
        <v>2701535.2777439812</v>
      </c>
      <c r="E5" s="24">
        <f t="shared" si="3"/>
        <v>2701535.2777439812</v>
      </c>
      <c r="F5" s="24">
        <f t="shared" si="3"/>
        <v>1488294.7921303813</v>
      </c>
      <c r="G5" s="29">
        <f t="shared" si="3"/>
        <v>3381354.0896211318</v>
      </c>
      <c r="H5" s="1">
        <f t="shared" si="3"/>
        <v>3381354.0895887003</v>
      </c>
      <c r="I5" s="1">
        <f t="shared" si="3"/>
        <v>3381354.0895887003</v>
      </c>
      <c r="J5" s="1">
        <f>J3*0.25</f>
        <v>1288295.9078787004</v>
      </c>
      <c r="K5" s="1">
        <f t="shared" si="3"/>
        <v>3976879.8019549618</v>
      </c>
      <c r="L5" s="1">
        <f t="shared" si="3"/>
        <v>3976879.8019549618</v>
      </c>
      <c r="M5" s="1">
        <f t="shared" si="3"/>
        <v>3976879.8019549618</v>
      </c>
      <c r="N5" s="1">
        <f t="shared" si="3"/>
        <v>3342968.8257901943</v>
      </c>
      <c r="O5" s="1">
        <f t="shared" si="3"/>
        <v>3342968.8257901943</v>
      </c>
      <c r="P5" s="1">
        <f t="shared" si="3"/>
        <v>3342968.8257901943</v>
      </c>
      <c r="Q5" s="1">
        <f t="shared" si="3"/>
        <v>3342968.8257901943</v>
      </c>
      <c r="R5" s="1">
        <f t="shared" si="3"/>
        <v>3342968.8257901943</v>
      </c>
      <c r="S5" s="1">
        <f t="shared" si="3"/>
        <v>3342968.8257901943</v>
      </c>
      <c r="T5" s="1">
        <f t="shared" si="3"/>
        <v>3342968.8257901943</v>
      </c>
      <c r="U5" s="1">
        <f t="shared" si="3"/>
        <v>3342968.8257901943</v>
      </c>
      <c r="V5" s="1">
        <f>SUM(C5:U5)</f>
        <v>59568675.471984513</v>
      </c>
    </row>
    <row r="6" spans="1:22" x14ac:dyDescent="0.3">
      <c r="A6" s="3" t="s">
        <v>26</v>
      </c>
      <c r="B6" s="3"/>
      <c r="C6" s="24">
        <f>C3*0.0525</f>
        <v>539818.00645552063</v>
      </c>
      <c r="D6" s="24">
        <f t="shared" ref="D6:U6" si="4">D3*0.0525</f>
        <v>567322.40832623607</v>
      </c>
      <c r="E6" s="24">
        <f t="shared" si="4"/>
        <v>567322.40832623607</v>
      </c>
      <c r="F6" s="24">
        <f t="shared" si="4"/>
        <v>312541.90634738008</v>
      </c>
      <c r="G6" s="29">
        <f t="shared" si="4"/>
        <v>710084.35882043769</v>
      </c>
      <c r="H6" s="1">
        <f t="shared" si="4"/>
        <v>710084.35881362704</v>
      </c>
      <c r="I6" s="1">
        <f t="shared" si="4"/>
        <v>710084.35881362704</v>
      </c>
      <c r="J6" s="1">
        <f>J3*0.0525</f>
        <v>270542.14065452706</v>
      </c>
      <c r="K6" s="1">
        <f t="shared" si="4"/>
        <v>835144.75841054192</v>
      </c>
      <c r="L6" s="1">
        <f t="shared" si="4"/>
        <v>835144.75841054192</v>
      </c>
      <c r="M6" s="1">
        <f t="shared" si="4"/>
        <v>835144.75841054192</v>
      </c>
      <c r="N6" s="1">
        <f t="shared" si="4"/>
        <v>702023.45341594075</v>
      </c>
      <c r="O6" s="1">
        <f t="shared" si="4"/>
        <v>702023.45341594075</v>
      </c>
      <c r="P6" s="1">
        <f t="shared" si="4"/>
        <v>702023.45341594075</v>
      </c>
      <c r="Q6" s="1">
        <f t="shared" si="4"/>
        <v>702023.45341594075</v>
      </c>
      <c r="R6" s="1">
        <f t="shared" si="4"/>
        <v>702023.45341594075</v>
      </c>
      <c r="S6" s="1">
        <f t="shared" si="4"/>
        <v>702023.45341594075</v>
      </c>
      <c r="T6" s="1">
        <f t="shared" si="4"/>
        <v>702023.45341594075</v>
      </c>
      <c r="U6" s="1">
        <f t="shared" si="4"/>
        <v>702023.45341594075</v>
      </c>
      <c r="V6" s="1">
        <f>SUM(C6:U6)</f>
        <v>12509421.849116748</v>
      </c>
    </row>
    <row r="7" spans="1:22" x14ac:dyDescent="0.3">
      <c r="D7" s="24"/>
      <c r="F7" s="24"/>
      <c r="V7" s="1"/>
    </row>
    <row r="8" spans="1:22" x14ac:dyDescent="0.3">
      <c r="A8" s="3" t="s">
        <v>23</v>
      </c>
      <c r="B8" s="3"/>
      <c r="C8" s="24">
        <v>64615384.619999997</v>
      </c>
      <c r="D8" s="24">
        <v>113076923.08</v>
      </c>
      <c r="E8" s="24">
        <v>105000000</v>
      </c>
      <c r="F8" s="24"/>
      <c r="G8" s="29"/>
      <c r="H8" s="1"/>
      <c r="V8" s="1">
        <f>SUM(C8:U8)</f>
        <v>282692307.69999999</v>
      </c>
    </row>
    <row r="9" spans="1:22" x14ac:dyDescent="0.3">
      <c r="A9" s="3" t="s">
        <v>24</v>
      </c>
      <c r="B9" s="3"/>
      <c r="C9" s="24">
        <f>C8*2.1790874099%</f>
        <v>1408025.7111128808</v>
      </c>
      <c r="D9" s="24">
        <f>D8*2.1790874099%</f>
        <v>2464044.9943385874</v>
      </c>
      <c r="E9" s="24">
        <f>E8*2.1790874099%</f>
        <v>2288041.7803950002</v>
      </c>
      <c r="F9" s="24"/>
      <c r="V9" s="1">
        <f>SUM(C9:U9)</f>
        <v>6160112.4858464682</v>
      </c>
    </row>
    <row r="10" spans="1:22" x14ac:dyDescent="0.3">
      <c r="A10" s="3"/>
      <c r="B10" s="3"/>
      <c r="C10" s="24"/>
      <c r="D10" s="24"/>
      <c r="E10" s="24"/>
      <c r="F10" s="24"/>
      <c r="V10" s="1"/>
    </row>
    <row r="11" spans="1:22" x14ac:dyDescent="0.3">
      <c r="A11" s="3" t="s">
        <v>112</v>
      </c>
      <c r="B11" s="3" t="s">
        <v>111</v>
      </c>
      <c r="C11" s="26" t="s">
        <v>3</v>
      </c>
      <c r="D11" s="26" t="s">
        <v>4</v>
      </c>
      <c r="E11" s="26" t="s">
        <v>5</v>
      </c>
      <c r="F11" s="26" t="s">
        <v>224</v>
      </c>
      <c r="G11" s="30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12</v>
      </c>
      <c r="N11" s="3" t="s">
        <v>13</v>
      </c>
      <c r="O11" s="3" t="s">
        <v>15</v>
      </c>
      <c r="P11" s="3" t="s">
        <v>16</v>
      </c>
      <c r="Q11" s="3" t="s">
        <v>17</v>
      </c>
      <c r="R11" s="3" t="s">
        <v>18</v>
      </c>
      <c r="S11" s="3" t="s">
        <v>19</v>
      </c>
      <c r="T11" s="3" t="s">
        <v>20</v>
      </c>
      <c r="U11" s="3" t="s">
        <v>21</v>
      </c>
      <c r="V11" s="1"/>
    </row>
    <row r="12" spans="1:22" x14ac:dyDescent="0.3">
      <c r="A12" t="s">
        <v>113</v>
      </c>
      <c r="B12" s="10">
        <v>5.7605785060199999E-3</v>
      </c>
      <c r="C12" s="24">
        <f>$C$4*B12</f>
        <v>41314.107496996017</v>
      </c>
      <c r="D12" s="24">
        <f>$D$4*B12</f>
        <v>43419.112891292629</v>
      </c>
      <c r="E12" s="24">
        <f>$E$4*B12</f>
        <v>43419.112891292629</v>
      </c>
      <c r="F12" s="24">
        <f>$F$4*B12</f>
        <v>23919.894782568103</v>
      </c>
      <c r="G12" s="29">
        <f>$G$4*B12</f>
        <v>54345.170374860943</v>
      </c>
      <c r="H12" s="1">
        <f>$H$4*B12</f>
        <v>54345.170374339708</v>
      </c>
      <c r="I12" s="1">
        <f>$I$4*B12</f>
        <v>54345.170374339708</v>
      </c>
      <c r="J12" s="1">
        <f t="shared" ref="J12:J43" si="5">$J$4*B12</f>
        <v>20705.509908531581</v>
      </c>
      <c r="K12" s="1">
        <f>$K$4*$B12</f>
        <v>63916.467979785448</v>
      </c>
      <c r="L12" s="1">
        <f>$L$4*$B12</f>
        <v>63916.467979785448</v>
      </c>
      <c r="M12" s="1">
        <f>$M$4*$B12</f>
        <v>63916.467979785448</v>
      </c>
      <c r="N12" s="1">
        <f t="shared" ref="N12" si="6">$N$4*$B12</f>
        <v>53728.241875955937</v>
      </c>
      <c r="O12" s="1">
        <f>$O$4*$B12</f>
        <v>53728.241875955937</v>
      </c>
      <c r="P12" s="1">
        <f>$P$4*$B12</f>
        <v>53728.241875955937</v>
      </c>
      <c r="Q12" s="1">
        <f>$Q$4*$B12</f>
        <v>53728.241875955937</v>
      </c>
      <c r="R12" s="1">
        <f>$R$4*$B12</f>
        <v>53728.241875955937</v>
      </c>
      <c r="S12" s="1">
        <f>$S$4*$B12</f>
        <v>53728.241875955937</v>
      </c>
      <c r="T12" s="1">
        <f>$T$4*$B12</f>
        <v>53728.241875955937</v>
      </c>
      <c r="U12" s="1">
        <f>$U$4*$B12</f>
        <v>53728.241875955937</v>
      </c>
      <c r="V12" s="1"/>
    </row>
    <row r="13" spans="1:22" x14ac:dyDescent="0.3">
      <c r="A13" t="s">
        <v>78</v>
      </c>
      <c r="B13" s="10">
        <v>1.3649194507410001E-3</v>
      </c>
      <c r="C13" s="24">
        <f t="shared" ref="C13:C76" si="7">$C$4*B13</f>
        <v>9789.0218584339273</v>
      </c>
      <c r="D13" s="24">
        <f t="shared" ref="D13:D76" si="8">$D$4*B13</f>
        <v>10287.784752401543</v>
      </c>
      <c r="E13" s="24">
        <f t="shared" ref="E13:E76" si="9">$E$4*B13</f>
        <v>10287.784752401543</v>
      </c>
      <c r="F13" s="24">
        <f t="shared" ref="F13:F76" si="10">$F$4*B13</f>
        <v>5667.6130035006618</v>
      </c>
      <c r="G13" s="29">
        <f t="shared" ref="G13:G76" si="11">$G$4*B13</f>
        <v>12876.619947278563</v>
      </c>
      <c r="H13" s="1">
        <f t="shared" ref="H13:H76" si="12">$H$4*B13</f>
        <v>12876.619947155061</v>
      </c>
      <c r="I13" s="1">
        <f t="shared" ref="I13:I76" si="13">$I$4*B13</f>
        <v>12876.619947155061</v>
      </c>
      <c r="J13" s="1">
        <f t="shared" si="5"/>
        <v>4905.9921988965507</v>
      </c>
      <c r="K13" s="1">
        <f t="shared" ref="K13:K76" si="14">$K$4*$B13</f>
        <v>15144.456459903089</v>
      </c>
      <c r="L13" s="1">
        <f t="shared" ref="L13:L76" si="15">$L$4*$B13</f>
        <v>15144.456459903089</v>
      </c>
      <c r="M13" s="1">
        <f t="shared" ref="M13:M76" si="16">$M$4*$B13</f>
        <v>15144.456459903089</v>
      </c>
      <c r="N13" s="1">
        <f t="shared" ref="N13:N76" si="17">$N$4*$B13</f>
        <v>12730.444054181729</v>
      </c>
      <c r="O13" s="1">
        <f t="shared" ref="O13:O76" si="18">$O$4*$B13</f>
        <v>12730.444054181729</v>
      </c>
      <c r="P13" s="1">
        <f t="shared" ref="P13:P76" si="19">$P$4*$B13</f>
        <v>12730.444054181729</v>
      </c>
      <c r="Q13" s="1">
        <f t="shared" ref="Q13:Q76" si="20">$Q$4*$B13</f>
        <v>12730.444054181729</v>
      </c>
      <c r="R13" s="1">
        <f t="shared" ref="R13:R44" si="21">$R$4*$B13</f>
        <v>12730.444054181729</v>
      </c>
      <c r="S13" s="1">
        <f t="shared" ref="S13:S76" si="22">$S$4*$B13</f>
        <v>12730.444054181729</v>
      </c>
      <c r="T13" s="1">
        <f t="shared" ref="T13:T76" si="23">$T$4*$B13</f>
        <v>12730.444054181729</v>
      </c>
      <c r="U13" s="1">
        <f t="shared" ref="U13:U76" si="24">$U$4*$B13</f>
        <v>12730.444054181729</v>
      </c>
      <c r="V13" s="1"/>
    </row>
    <row r="14" spans="1:22" x14ac:dyDescent="0.3">
      <c r="A14" t="s">
        <v>114</v>
      </c>
      <c r="B14" s="10">
        <v>5.0386504680954E-2</v>
      </c>
      <c r="C14" s="24">
        <f t="shared" si="7"/>
        <v>361365.3504784992</v>
      </c>
      <c r="D14" s="24">
        <f t="shared" si="8"/>
        <v>379777.36657068843</v>
      </c>
      <c r="E14" s="24">
        <f t="shared" si="9"/>
        <v>379777.36657068843</v>
      </c>
      <c r="F14" s="24">
        <f t="shared" si="10"/>
        <v>209222.0233037842</v>
      </c>
      <c r="G14" s="29">
        <f t="shared" si="11"/>
        <v>475345.17212439614</v>
      </c>
      <c r="H14" s="1">
        <f t="shared" si="12"/>
        <v>475345.17211983702</v>
      </c>
      <c r="I14" s="1">
        <f t="shared" si="13"/>
        <v>475345.17211983702</v>
      </c>
      <c r="J14" s="1">
        <f t="shared" si="5"/>
        <v>181106.51054186744</v>
      </c>
      <c r="K14" s="1">
        <f t="shared" si="14"/>
        <v>559063.19299145835</v>
      </c>
      <c r="L14" s="1">
        <f t="shared" si="15"/>
        <v>559063.19299145835</v>
      </c>
      <c r="M14" s="1">
        <f t="shared" si="16"/>
        <v>559063.19299145835</v>
      </c>
      <c r="N14" s="1">
        <f t="shared" si="17"/>
        <v>469949.03514520102</v>
      </c>
      <c r="O14" s="1">
        <f t="shared" si="18"/>
        <v>469949.03514520102</v>
      </c>
      <c r="P14" s="1">
        <f t="shared" si="19"/>
        <v>469949.03514520102</v>
      </c>
      <c r="Q14" s="1">
        <f t="shared" si="20"/>
        <v>469949.03514520102</v>
      </c>
      <c r="R14" s="1">
        <f t="shared" si="21"/>
        <v>469949.03514520102</v>
      </c>
      <c r="S14" s="1">
        <f t="shared" si="22"/>
        <v>469949.03514520102</v>
      </c>
      <c r="T14" s="1">
        <f t="shared" si="23"/>
        <v>469949.03514520102</v>
      </c>
      <c r="U14" s="1">
        <f t="shared" si="24"/>
        <v>469949.03514520102</v>
      </c>
      <c r="V14" s="1"/>
    </row>
    <row r="15" spans="1:22" x14ac:dyDescent="0.3">
      <c r="A15" t="s">
        <v>79</v>
      </c>
      <c r="B15" s="11">
        <v>2.9908173445600001E-3</v>
      </c>
      <c r="C15" s="24">
        <f t="shared" si="7"/>
        <v>21449.746609286645</v>
      </c>
      <c r="D15" s="24">
        <f t="shared" si="8"/>
        <v>22542.637998072594</v>
      </c>
      <c r="E15" s="24">
        <f t="shared" si="9"/>
        <v>22542.637998072594</v>
      </c>
      <c r="F15" s="24">
        <f t="shared" si="10"/>
        <v>12418.897879960003</v>
      </c>
      <c r="G15" s="29">
        <f t="shared" si="11"/>
        <v>28215.304761552379</v>
      </c>
      <c r="H15" s="1">
        <f t="shared" si="12"/>
        <v>28215.304761281761</v>
      </c>
      <c r="I15" s="1">
        <f t="shared" si="13"/>
        <v>28215.304761281761</v>
      </c>
      <c r="J15" s="1">
        <f t="shared" si="5"/>
        <v>10750.031111923918</v>
      </c>
      <c r="K15" s="1">
        <f t="shared" si="14"/>
        <v>33184.597838079098</v>
      </c>
      <c r="L15" s="1">
        <f t="shared" si="15"/>
        <v>33184.597838079098</v>
      </c>
      <c r="M15" s="1">
        <f t="shared" si="16"/>
        <v>33184.597838079098</v>
      </c>
      <c r="N15" s="1">
        <f t="shared" si="17"/>
        <v>27895.003518725771</v>
      </c>
      <c r="O15" s="1">
        <f t="shared" si="18"/>
        <v>27895.003518725771</v>
      </c>
      <c r="P15" s="1">
        <f t="shared" si="19"/>
        <v>27895.003518725771</v>
      </c>
      <c r="Q15" s="1">
        <f t="shared" si="20"/>
        <v>27895.003518725771</v>
      </c>
      <c r="R15" s="1">
        <f t="shared" si="21"/>
        <v>27895.003518725771</v>
      </c>
      <c r="S15" s="1">
        <f t="shared" si="22"/>
        <v>27895.003518725771</v>
      </c>
      <c r="T15" s="1">
        <f t="shared" si="23"/>
        <v>27895.003518725771</v>
      </c>
      <c r="U15" s="1">
        <f t="shared" si="24"/>
        <v>27895.003518725771</v>
      </c>
      <c r="V15" s="1"/>
    </row>
    <row r="16" spans="1:22" x14ac:dyDescent="0.3">
      <c r="A16" t="s">
        <v>115</v>
      </c>
      <c r="B16" s="10">
        <v>6.6193306844369998E-3</v>
      </c>
      <c r="C16" s="24">
        <f t="shared" si="7"/>
        <v>47472.964593609337</v>
      </c>
      <c r="D16" s="24">
        <f t="shared" si="8"/>
        <v>49891.771451776753</v>
      </c>
      <c r="E16" s="24">
        <f t="shared" si="9"/>
        <v>49891.771451776753</v>
      </c>
      <c r="F16" s="24">
        <f t="shared" si="10"/>
        <v>27485.727924251609</v>
      </c>
      <c r="G16" s="29">
        <f t="shared" si="11"/>
        <v>62446.619456248191</v>
      </c>
      <c r="H16" s="1">
        <f t="shared" si="12"/>
        <v>62446.619455649248</v>
      </c>
      <c r="I16" s="1">
        <f t="shared" si="13"/>
        <v>62446.619455649248</v>
      </c>
      <c r="J16" s="1">
        <f t="shared" si="5"/>
        <v>23792.162007900533</v>
      </c>
      <c r="K16" s="1">
        <f t="shared" si="14"/>
        <v>73444.748178901034</v>
      </c>
      <c r="L16" s="1">
        <f t="shared" si="15"/>
        <v>73444.748178901034</v>
      </c>
      <c r="M16" s="1">
        <f t="shared" si="16"/>
        <v>73444.748178901034</v>
      </c>
      <c r="N16" s="1">
        <f t="shared" si="17"/>
        <v>61737.72299061752</v>
      </c>
      <c r="O16" s="1">
        <f t="shared" si="18"/>
        <v>61737.72299061752</v>
      </c>
      <c r="P16" s="1">
        <f t="shared" si="19"/>
        <v>61737.72299061752</v>
      </c>
      <c r="Q16" s="1">
        <f t="shared" si="20"/>
        <v>61737.72299061752</v>
      </c>
      <c r="R16" s="1">
        <f t="shared" si="21"/>
        <v>61737.72299061752</v>
      </c>
      <c r="S16" s="1">
        <f t="shared" si="22"/>
        <v>61737.72299061752</v>
      </c>
      <c r="T16" s="1">
        <f t="shared" si="23"/>
        <v>61737.72299061752</v>
      </c>
      <c r="U16" s="1">
        <f t="shared" si="24"/>
        <v>61737.72299061752</v>
      </c>
    </row>
    <row r="17" spans="1:21" x14ac:dyDescent="0.3">
      <c r="A17" t="s">
        <v>116</v>
      </c>
      <c r="B17" s="10">
        <v>7.640787092763E-3</v>
      </c>
      <c r="C17" s="24">
        <f t="shared" si="7"/>
        <v>54798.714917639263</v>
      </c>
      <c r="D17" s="24">
        <f t="shared" si="8"/>
        <v>57590.777907516036</v>
      </c>
      <c r="E17" s="24">
        <f t="shared" si="9"/>
        <v>57590.777907516036</v>
      </c>
      <c r="F17" s="24">
        <f t="shared" si="10"/>
        <v>31727.164749842024</v>
      </c>
      <c r="G17" s="29">
        <f t="shared" si="11"/>
        <v>72083.016648467499</v>
      </c>
      <c r="H17" s="1">
        <f t="shared" si="12"/>
        <v>72083.016647776138</v>
      </c>
      <c r="I17" s="1">
        <f t="shared" si="13"/>
        <v>72083.016647776138</v>
      </c>
      <c r="J17" s="1">
        <f t="shared" si="5"/>
        <v>27463.629337375314</v>
      </c>
      <c r="K17" s="1">
        <f t="shared" si="14"/>
        <v>84778.312290090107</v>
      </c>
      <c r="L17" s="1">
        <f t="shared" si="15"/>
        <v>84778.312290090107</v>
      </c>
      <c r="M17" s="1">
        <f t="shared" si="16"/>
        <v>84778.312290090107</v>
      </c>
      <c r="N17" s="1">
        <f t="shared" si="17"/>
        <v>71264.727425142977</v>
      </c>
      <c r="O17" s="1">
        <f t="shared" si="18"/>
        <v>71264.727425142977</v>
      </c>
      <c r="P17" s="1">
        <f t="shared" si="19"/>
        <v>71264.727425142977</v>
      </c>
      <c r="Q17" s="1">
        <f t="shared" si="20"/>
        <v>71264.727425142977</v>
      </c>
      <c r="R17" s="1">
        <f t="shared" si="21"/>
        <v>71264.727425142977</v>
      </c>
      <c r="S17" s="1">
        <f t="shared" si="22"/>
        <v>71264.727425142977</v>
      </c>
      <c r="T17" s="1">
        <f t="shared" si="23"/>
        <v>71264.727425142977</v>
      </c>
      <c r="U17" s="1">
        <f t="shared" si="24"/>
        <v>71264.727425142977</v>
      </c>
    </row>
    <row r="18" spans="1:21" x14ac:dyDescent="0.3">
      <c r="A18" t="s">
        <v>117</v>
      </c>
      <c r="B18" s="11">
        <v>6.4409481023189998E-3</v>
      </c>
      <c r="C18" s="24">
        <f t="shared" si="7"/>
        <v>46193.628296827133</v>
      </c>
      <c r="D18" s="24">
        <f t="shared" si="8"/>
        <v>48547.251372286875</v>
      </c>
      <c r="E18" s="24">
        <f t="shared" si="9"/>
        <v>48547.251372286875</v>
      </c>
      <c r="F18" s="24">
        <f t="shared" si="10"/>
        <v>26745.022352606971</v>
      </c>
      <c r="G18" s="29">
        <f t="shared" si="11"/>
        <v>60763.762117010556</v>
      </c>
      <c r="H18" s="1">
        <f t="shared" si="12"/>
        <v>60763.762116427759</v>
      </c>
      <c r="I18" s="1">
        <f t="shared" si="13"/>
        <v>60763.762116427759</v>
      </c>
      <c r="J18" s="1">
        <f t="shared" si="5"/>
        <v>23150.993361783851</v>
      </c>
      <c r="K18" s="1">
        <f t="shared" si="14"/>
        <v>71465.505193811681</v>
      </c>
      <c r="L18" s="1">
        <f t="shared" si="15"/>
        <v>71465.505193811681</v>
      </c>
      <c r="M18" s="1">
        <f t="shared" si="16"/>
        <v>71465.505193811681</v>
      </c>
      <c r="N18" s="1">
        <f t="shared" si="17"/>
        <v>60073.969513691954</v>
      </c>
      <c r="O18" s="1">
        <f t="shared" si="18"/>
        <v>60073.969513691954</v>
      </c>
      <c r="P18" s="1">
        <f t="shared" si="19"/>
        <v>60073.969513691954</v>
      </c>
      <c r="Q18" s="1">
        <f t="shared" si="20"/>
        <v>60073.969513691954</v>
      </c>
      <c r="R18" s="1">
        <f t="shared" si="21"/>
        <v>60073.969513691954</v>
      </c>
      <c r="S18" s="1">
        <f t="shared" si="22"/>
        <v>60073.969513691954</v>
      </c>
      <c r="T18" s="1">
        <f t="shared" si="23"/>
        <v>60073.969513691954</v>
      </c>
      <c r="U18" s="1">
        <f t="shared" si="24"/>
        <v>60073.969513691954</v>
      </c>
    </row>
    <row r="19" spans="1:21" x14ac:dyDescent="0.3">
      <c r="A19" t="s">
        <v>118</v>
      </c>
      <c r="B19" s="11">
        <v>1.194868774775E-3</v>
      </c>
      <c r="C19" s="24">
        <f t="shared" si="7"/>
        <v>8569.4408910963084</v>
      </c>
      <c r="D19" s="24">
        <f t="shared" si="8"/>
        <v>9006.0646110489997</v>
      </c>
      <c r="E19" s="24">
        <f t="shared" si="9"/>
        <v>9006.0646110489997</v>
      </c>
      <c r="F19" s="24">
        <f t="shared" si="10"/>
        <v>4961.504359627389</v>
      </c>
      <c r="G19" s="29">
        <f t="shared" si="11"/>
        <v>11272.365626627445</v>
      </c>
      <c r="H19" s="1">
        <f t="shared" si="12"/>
        <v>11272.365626519329</v>
      </c>
      <c r="I19" s="1">
        <f t="shared" si="13"/>
        <v>11272.365626519329</v>
      </c>
      <c r="J19" s="1">
        <f t="shared" si="5"/>
        <v>4294.771302855127</v>
      </c>
      <c r="K19" s="1">
        <f t="shared" si="14"/>
        <v>13257.660094926343</v>
      </c>
      <c r="L19" s="1">
        <f t="shared" si="15"/>
        <v>13257.660094926343</v>
      </c>
      <c r="M19" s="1">
        <f t="shared" si="16"/>
        <v>13257.660094926343</v>
      </c>
      <c r="N19" s="1">
        <f t="shared" si="17"/>
        <v>11144.401291302431</v>
      </c>
      <c r="O19" s="1">
        <f t="shared" si="18"/>
        <v>11144.401291302431</v>
      </c>
      <c r="P19" s="1">
        <f t="shared" si="19"/>
        <v>11144.401291302431</v>
      </c>
      <c r="Q19" s="1">
        <f t="shared" si="20"/>
        <v>11144.401291302431</v>
      </c>
      <c r="R19" s="1">
        <f t="shared" si="21"/>
        <v>11144.401291302431</v>
      </c>
      <c r="S19" s="1">
        <f t="shared" si="22"/>
        <v>11144.401291302431</v>
      </c>
      <c r="T19" s="1">
        <f t="shared" si="23"/>
        <v>11144.401291302431</v>
      </c>
      <c r="U19" s="1">
        <f t="shared" si="24"/>
        <v>11144.401291302431</v>
      </c>
    </row>
    <row r="20" spans="1:21" x14ac:dyDescent="0.3">
      <c r="A20" t="s">
        <v>80</v>
      </c>
      <c r="B20" s="11">
        <v>4.2495169127590004E-3</v>
      </c>
      <c r="C20" s="24">
        <f t="shared" si="7"/>
        <v>30476.973512392309</v>
      </c>
      <c r="D20" s="24">
        <f t="shared" si="8"/>
        <v>32029.813390394891</v>
      </c>
      <c r="E20" s="24">
        <f t="shared" si="9"/>
        <v>32029.813390394891</v>
      </c>
      <c r="F20" s="24">
        <f t="shared" si="10"/>
        <v>17645.449554018458</v>
      </c>
      <c r="G20" s="29">
        <f t="shared" si="11"/>
        <v>40089.848683322358</v>
      </c>
      <c r="H20" s="1">
        <f t="shared" si="12"/>
        <v>40089.848682937845</v>
      </c>
      <c r="I20" s="1">
        <f t="shared" si="13"/>
        <v>40089.848682937845</v>
      </c>
      <c r="J20" s="1">
        <f t="shared" si="5"/>
        <v>15274.23234518081</v>
      </c>
      <c r="K20" s="1">
        <f t="shared" si="14"/>
        <v>47150.492159784197</v>
      </c>
      <c r="L20" s="1">
        <f t="shared" si="15"/>
        <v>47150.492159784197</v>
      </c>
      <c r="M20" s="1">
        <f t="shared" si="16"/>
        <v>47150.492159784197</v>
      </c>
      <c r="N20" s="1">
        <f t="shared" si="17"/>
        <v>39634.747153620061</v>
      </c>
      <c r="O20" s="1">
        <f t="shared" si="18"/>
        <v>39634.747153620061</v>
      </c>
      <c r="P20" s="1">
        <f t="shared" si="19"/>
        <v>39634.747153620061</v>
      </c>
      <c r="Q20" s="1">
        <f t="shared" si="20"/>
        <v>39634.747153620061</v>
      </c>
      <c r="R20" s="1">
        <f t="shared" si="21"/>
        <v>39634.747153620061</v>
      </c>
      <c r="S20" s="1">
        <f t="shared" si="22"/>
        <v>39634.747153620061</v>
      </c>
      <c r="T20" s="1">
        <f t="shared" si="23"/>
        <v>39634.747153620061</v>
      </c>
      <c r="U20" s="1">
        <f t="shared" si="24"/>
        <v>39634.747153620061</v>
      </c>
    </row>
    <row r="21" spans="1:21" x14ac:dyDescent="0.3">
      <c r="A21" t="s">
        <v>81</v>
      </c>
      <c r="B21" s="11">
        <v>4.9001955500920001E-3</v>
      </c>
      <c r="C21" s="24">
        <f t="shared" si="7"/>
        <v>35143.554679662506</v>
      </c>
      <c r="D21" s="24">
        <f t="shared" si="8"/>
        <v>36934.162698505141</v>
      </c>
      <c r="E21" s="24">
        <f t="shared" si="9"/>
        <v>36934.162698505141</v>
      </c>
      <c r="F21" s="24">
        <f t="shared" si="10"/>
        <v>20347.290094166478</v>
      </c>
      <c r="G21" s="29">
        <f t="shared" si="11"/>
        <v>46228.336574458735</v>
      </c>
      <c r="H21" s="1">
        <f t="shared" si="12"/>
        <v>46228.336574015346</v>
      </c>
      <c r="I21" s="1">
        <f t="shared" si="13"/>
        <v>46228.336574015346</v>
      </c>
      <c r="J21" s="1">
        <f t="shared" si="5"/>
        <v>17612.996231219146</v>
      </c>
      <c r="K21" s="1">
        <f t="shared" si="14"/>
        <v>54370.093497525384</v>
      </c>
      <c r="L21" s="1">
        <f t="shared" si="15"/>
        <v>54370.093497525384</v>
      </c>
      <c r="M21" s="1">
        <f t="shared" si="16"/>
        <v>54370.093497525384</v>
      </c>
      <c r="N21" s="1">
        <f t="shared" si="17"/>
        <v>45703.550690211159</v>
      </c>
      <c r="O21" s="1">
        <f t="shared" si="18"/>
        <v>45703.550690211159</v>
      </c>
      <c r="P21" s="1">
        <f t="shared" si="19"/>
        <v>45703.550690211159</v>
      </c>
      <c r="Q21" s="1">
        <f t="shared" si="20"/>
        <v>45703.550690211159</v>
      </c>
      <c r="R21" s="1">
        <f t="shared" si="21"/>
        <v>45703.550690211159</v>
      </c>
      <c r="S21" s="1">
        <f t="shared" si="22"/>
        <v>45703.550690211159</v>
      </c>
      <c r="T21" s="1">
        <f t="shared" si="23"/>
        <v>45703.550690211159</v>
      </c>
      <c r="U21" s="1">
        <f t="shared" si="24"/>
        <v>45703.550690211159</v>
      </c>
    </row>
    <row r="22" spans="1:21" x14ac:dyDescent="0.3">
      <c r="A22" t="s">
        <v>119</v>
      </c>
      <c r="B22" s="11">
        <v>6.6354207046520003E-3</v>
      </c>
      <c r="C22" s="24">
        <f t="shared" si="7"/>
        <v>47588.360091491486</v>
      </c>
      <c r="D22" s="24">
        <f t="shared" si="8"/>
        <v>50013.046494449678</v>
      </c>
      <c r="E22" s="24">
        <f t="shared" si="9"/>
        <v>50013.046494449678</v>
      </c>
      <c r="F22" s="24">
        <f t="shared" si="10"/>
        <v>27552.539198534221</v>
      </c>
      <c r="G22" s="29">
        <f t="shared" si="11"/>
        <v>62598.412351528648</v>
      </c>
      <c r="H22" s="1">
        <f t="shared" si="12"/>
        <v>62598.412350928258</v>
      </c>
      <c r="I22" s="1">
        <f t="shared" si="13"/>
        <v>62598.412350928258</v>
      </c>
      <c r="J22" s="1">
        <f t="shared" si="5"/>
        <v>23849.995100990403</v>
      </c>
      <c r="K22" s="1">
        <f t="shared" si="14"/>
        <v>73623.274912074005</v>
      </c>
      <c r="L22" s="1">
        <f t="shared" si="15"/>
        <v>73623.274912074005</v>
      </c>
      <c r="M22" s="1">
        <f t="shared" si="16"/>
        <v>73623.274912074005</v>
      </c>
      <c r="N22" s="1">
        <f t="shared" si="17"/>
        <v>61887.792727015898</v>
      </c>
      <c r="O22" s="1">
        <f t="shared" si="18"/>
        <v>61887.792727015898</v>
      </c>
      <c r="P22" s="1">
        <f t="shared" si="19"/>
        <v>61887.792727015898</v>
      </c>
      <c r="Q22" s="1">
        <f t="shared" si="20"/>
        <v>61887.792727015898</v>
      </c>
      <c r="R22" s="1">
        <f t="shared" si="21"/>
        <v>61887.792727015898</v>
      </c>
      <c r="S22" s="1">
        <f t="shared" si="22"/>
        <v>61887.792727015898</v>
      </c>
      <c r="T22" s="1">
        <f t="shared" si="23"/>
        <v>61887.792727015898</v>
      </c>
      <c r="U22" s="1">
        <f t="shared" si="24"/>
        <v>61887.792727015898</v>
      </c>
    </row>
    <row r="23" spans="1:21" x14ac:dyDescent="0.3">
      <c r="A23" t="s">
        <v>82</v>
      </c>
      <c r="B23" s="11">
        <v>1.4138539022250001E-3</v>
      </c>
      <c r="C23" s="24">
        <f t="shared" si="7"/>
        <v>10139.97327534523</v>
      </c>
      <c r="D23" s="24">
        <f t="shared" si="8"/>
        <v>10656.617582478748</v>
      </c>
      <c r="E23" s="24">
        <f t="shared" si="9"/>
        <v>10656.617582478748</v>
      </c>
      <c r="F23" s="24">
        <f t="shared" si="10"/>
        <v>5870.8056046459715</v>
      </c>
      <c r="G23" s="29">
        <f t="shared" si="11"/>
        <v>13338.266481618688</v>
      </c>
      <c r="H23" s="1">
        <f t="shared" si="12"/>
        <v>13338.266481490757</v>
      </c>
      <c r="I23" s="1">
        <f t="shared" si="13"/>
        <v>13338.266481490757</v>
      </c>
      <c r="J23" s="1">
        <f t="shared" si="5"/>
        <v>5081.8795284436919</v>
      </c>
      <c r="K23" s="1">
        <f t="shared" si="14"/>
        <v>15687.408404419926</v>
      </c>
      <c r="L23" s="1">
        <f t="shared" si="15"/>
        <v>15687.408404419926</v>
      </c>
      <c r="M23" s="1">
        <f t="shared" si="16"/>
        <v>15687.408404419926</v>
      </c>
      <c r="N23" s="1">
        <f t="shared" si="17"/>
        <v>13186.84995901438</v>
      </c>
      <c r="O23" s="1">
        <f t="shared" si="18"/>
        <v>13186.84995901438</v>
      </c>
      <c r="P23" s="1">
        <f t="shared" si="19"/>
        <v>13186.84995901438</v>
      </c>
      <c r="Q23" s="1">
        <f t="shared" si="20"/>
        <v>13186.84995901438</v>
      </c>
      <c r="R23" s="1">
        <f t="shared" si="21"/>
        <v>13186.84995901438</v>
      </c>
      <c r="S23" s="1">
        <f t="shared" si="22"/>
        <v>13186.84995901438</v>
      </c>
      <c r="T23" s="1">
        <f t="shared" si="23"/>
        <v>13186.84995901438</v>
      </c>
      <c r="U23" s="1">
        <f t="shared" si="24"/>
        <v>13186.84995901438</v>
      </c>
    </row>
    <row r="24" spans="1:21" x14ac:dyDescent="0.3">
      <c r="A24" t="s">
        <v>83</v>
      </c>
      <c r="B24" s="11">
        <v>2.804136234778E-3</v>
      </c>
      <c r="C24" s="24">
        <f t="shared" si="7"/>
        <v>20110.894369163161</v>
      </c>
      <c r="D24" s="24">
        <f t="shared" si="8"/>
        <v>21135.569563569719</v>
      </c>
      <c r="E24" s="24">
        <f t="shared" si="9"/>
        <v>21135.569563569719</v>
      </c>
      <c r="F24" s="24">
        <f t="shared" si="10"/>
        <v>11643.7339794573</v>
      </c>
      <c r="G24" s="29">
        <f t="shared" si="11"/>
        <v>26454.159295646688</v>
      </c>
      <c r="H24" s="1">
        <f t="shared" si="12"/>
        <v>26454.159295392958</v>
      </c>
      <c r="I24" s="1">
        <f t="shared" si="13"/>
        <v>26454.159295392958</v>
      </c>
      <c r="J24" s="1">
        <f t="shared" si="5"/>
        <v>10079.034689552887</v>
      </c>
      <c r="K24" s="1">
        <f t="shared" si="14"/>
        <v>31113.278583712075</v>
      </c>
      <c r="L24" s="1">
        <f t="shared" si="15"/>
        <v>31113.278583712075</v>
      </c>
      <c r="M24" s="1">
        <f t="shared" si="16"/>
        <v>31113.278583712075</v>
      </c>
      <c r="N24" s="1">
        <f t="shared" si="17"/>
        <v>26153.85064500702</v>
      </c>
      <c r="O24" s="1">
        <f t="shared" si="18"/>
        <v>26153.85064500702</v>
      </c>
      <c r="P24" s="1">
        <f t="shared" si="19"/>
        <v>26153.85064500702</v>
      </c>
      <c r="Q24" s="1">
        <f t="shared" si="20"/>
        <v>26153.85064500702</v>
      </c>
      <c r="R24" s="1">
        <f t="shared" si="21"/>
        <v>26153.85064500702</v>
      </c>
      <c r="S24" s="1">
        <f t="shared" si="22"/>
        <v>26153.85064500702</v>
      </c>
      <c r="T24" s="1">
        <f t="shared" si="23"/>
        <v>26153.85064500702</v>
      </c>
      <c r="U24" s="1">
        <f t="shared" si="24"/>
        <v>26153.85064500702</v>
      </c>
    </row>
    <row r="25" spans="1:21" x14ac:dyDescent="0.3">
      <c r="A25" t="s">
        <v>120</v>
      </c>
      <c r="B25" s="11">
        <v>3.3253254157320001E-3</v>
      </c>
      <c r="C25" s="24">
        <f t="shared" si="7"/>
        <v>23848.794273782587</v>
      </c>
      <c r="D25" s="24">
        <f t="shared" si="8"/>
        <v>25063.920138414487</v>
      </c>
      <c r="E25" s="24">
        <f t="shared" si="9"/>
        <v>25063.920138414487</v>
      </c>
      <c r="F25" s="24">
        <f t="shared" si="10"/>
        <v>13807.889950459919</v>
      </c>
      <c r="G25" s="29">
        <f t="shared" si="11"/>
        <v>31371.046515720107</v>
      </c>
      <c r="H25" s="1">
        <f t="shared" si="12"/>
        <v>31371.046515419217</v>
      </c>
      <c r="I25" s="1">
        <f t="shared" si="13"/>
        <v>31371.046515419217</v>
      </c>
      <c r="J25" s="1">
        <f t="shared" si="5"/>
        <v>11952.368720012682</v>
      </c>
      <c r="K25" s="1">
        <f t="shared" si="14"/>
        <v>36896.1303512983</v>
      </c>
      <c r="L25" s="1">
        <f t="shared" si="15"/>
        <v>36896.1303512983</v>
      </c>
      <c r="M25" s="1">
        <f t="shared" si="16"/>
        <v>36896.1303512983</v>
      </c>
      <c r="N25" s="1">
        <f t="shared" si="17"/>
        <v>31014.921169115707</v>
      </c>
      <c r="O25" s="1">
        <f t="shared" si="18"/>
        <v>31014.921169115707</v>
      </c>
      <c r="P25" s="1">
        <f t="shared" si="19"/>
        <v>31014.921169115707</v>
      </c>
      <c r="Q25" s="1">
        <f t="shared" si="20"/>
        <v>31014.921169115707</v>
      </c>
      <c r="R25" s="1">
        <f t="shared" si="21"/>
        <v>31014.921169115707</v>
      </c>
      <c r="S25" s="1">
        <f t="shared" si="22"/>
        <v>31014.921169115707</v>
      </c>
      <c r="T25" s="1">
        <f t="shared" si="23"/>
        <v>31014.921169115707</v>
      </c>
      <c r="U25" s="1">
        <f t="shared" si="24"/>
        <v>31014.921169115707</v>
      </c>
    </row>
    <row r="26" spans="1:21" x14ac:dyDescent="0.3">
      <c r="A26" t="s">
        <v>84</v>
      </c>
      <c r="B26" s="11">
        <v>5.1353612965080002E-3</v>
      </c>
      <c r="C26" s="24">
        <f t="shared" si="7"/>
        <v>36830.132324058592</v>
      </c>
      <c r="D26" s="24">
        <f t="shared" si="8"/>
        <v>38706.673581072035</v>
      </c>
      <c r="E26" s="24">
        <f t="shared" si="9"/>
        <v>38706.673581072035</v>
      </c>
      <c r="F26" s="24">
        <f t="shared" si="10"/>
        <v>21323.778810509175</v>
      </c>
      <c r="G26" s="29">
        <f t="shared" si="11"/>
        <v>48446.885031346043</v>
      </c>
      <c r="H26" s="1">
        <f t="shared" si="12"/>
        <v>48446.885030881378</v>
      </c>
      <c r="I26" s="1">
        <f t="shared" si="13"/>
        <v>48446.885030881378</v>
      </c>
      <c r="J26" s="1">
        <f t="shared" si="5"/>
        <v>18458.263193118062</v>
      </c>
      <c r="K26" s="1">
        <f t="shared" si="14"/>
        <v>56979.373778148714</v>
      </c>
      <c r="L26" s="1">
        <f t="shared" si="15"/>
        <v>56979.373778148714</v>
      </c>
      <c r="M26" s="1">
        <f t="shared" si="16"/>
        <v>56979.373778148714</v>
      </c>
      <c r="N26" s="1">
        <f t="shared" si="17"/>
        <v>47896.914098274174</v>
      </c>
      <c r="O26" s="1">
        <f t="shared" si="18"/>
        <v>47896.914098274174</v>
      </c>
      <c r="P26" s="1">
        <f t="shared" si="19"/>
        <v>47896.914098274174</v>
      </c>
      <c r="Q26" s="1">
        <f t="shared" si="20"/>
        <v>47896.914098274174</v>
      </c>
      <c r="R26" s="1">
        <f t="shared" si="21"/>
        <v>47896.914098274174</v>
      </c>
      <c r="S26" s="1">
        <f t="shared" si="22"/>
        <v>47896.914098274174</v>
      </c>
      <c r="T26" s="1">
        <f t="shared" si="23"/>
        <v>47896.914098274174</v>
      </c>
      <c r="U26" s="1">
        <f t="shared" si="24"/>
        <v>47896.914098274174</v>
      </c>
    </row>
    <row r="27" spans="1:21" x14ac:dyDescent="0.3">
      <c r="A27" t="s">
        <v>121</v>
      </c>
      <c r="B27" s="11">
        <v>9.8395917490599998E-3</v>
      </c>
      <c r="C27" s="24">
        <f t="shared" si="7"/>
        <v>70568.251230739945</v>
      </c>
      <c r="D27" s="24">
        <f t="shared" si="8"/>
        <v>74163.791798028906</v>
      </c>
      <c r="E27" s="24">
        <f t="shared" si="9"/>
        <v>74163.791798028906</v>
      </c>
      <c r="F27" s="24">
        <f t="shared" si="10"/>
        <v>40857.354707514038</v>
      </c>
      <c r="G27" s="29">
        <f t="shared" si="11"/>
        <v>92826.491204472986</v>
      </c>
      <c r="H27" s="1">
        <f t="shared" si="12"/>
        <v>92826.491203582671</v>
      </c>
      <c r="I27" s="1">
        <f t="shared" si="13"/>
        <v>92826.491203582671</v>
      </c>
      <c r="J27" s="1">
        <f t="shared" si="5"/>
        <v>35366.893141575754</v>
      </c>
      <c r="K27" s="1">
        <f t="shared" si="14"/>
        <v>109175.13758483116</v>
      </c>
      <c r="L27" s="1">
        <f t="shared" si="15"/>
        <v>109175.13758483116</v>
      </c>
      <c r="M27" s="1">
        <f t="shared" si="16"/>
        <v>109175.13758483116</v>
      </c>
      <c r="N27" s="1">
        <f t="shared" si="17"/>
        <v>91772.721246951885</v>
      </c>
      <c r="O27" s="1">
        <f t="shared" si="18"/>
        <v>91772.721246951885</v>
      </c>
      <c r="P27" s="1">
        <f t="shared" si="19"/>
        <v>91772.721246951885</v>
      </c>
      <c r="Q27" s="1">
        <f t="shared" si="20"/>
        <v>91772.721246951885</v>
      </c>
      <c r="R27" s="1">
        <f t="shared" si="21"/>
        <v>91772.721246951885</v>
      </c>
      <c r="S27" s="1">
        <f t="shared" si="22"/>
        <v>91772.721246951885</v>
      </c>
      <c r="T27" s="1">
        <f t="shared" si="23"/>
        <v>91772.721246951885</v>
      </c>
      <c r="U27" s="1">
        <f t="shared" si="24"/>
        <v>91772.721246951885</v>
      </c>
    </row>
    <row r="28" spans="1:21" x14ac:dyDescent="0.3">
      <c r="A28" t="s">
        <v>122</v>
      </c>
      <c r="B28" s="11">
        <v>1.1452829659572001E-2</v>
      </c>
      <c r="C28" s="24">
        <f t="shared" si="7"/>
        <v>82138.180254963998</v>
      </c>
      <c r="D28" s="24">
        <f t="shared" si="8"/>
        <v>86323.223161360525</v>
      </c>
      <c r="E28" s="24">
        <f t="shared" si="9"/>
        <v>86323.223161360525</v>
      </c>
      <c r="F28" s="24">
        <f t="shared" si="10"/>
        <v>47556.07099761768</v>
      </c>
      <c r="G28" s="29">
        <f t="shared" si="11"/>
        <v>108045.74201588707</v>
      </c>
      <c r="H28" s="1">
        <f t="shared" si="12"/>
        <v>108045.74201485078</v>
      </c>
      <c r="I28" s="1">
        <f t="shared" si="13"/>
        <v>108045.74201485078</v>
      </c>
      <c r="J28" s="1">
        <f t="shared" si="5"/>
        <v>41165.427699522988</v>
      </c>
      <c r="K28" s="1">
        <f t="shared" si="14"/>
        <v>127074.81018598749</v>
      </c>
      <c r="L28" s="1">
        <f t="shared" si="15"/>
        <v>127074.81018598749</v>
      </c>
      <c r="M28" s="1">
        <f t="shared" si="16"/>
        <v>127074.81018598749</v>
      </c>
      <c r="N28" s="1">
        <f t="shared" si="17"/>
        <v>106819.20252810633</v>
      </c>
      <c r="O28" s="1">
        <f t="shared" si="18"/>
        <v>106819.20252810633</v>
      </c>
      <c r="P28" s="1">
        <f t="shared" si="19"/>
        <v>106819.20252810633</v>
      </c>
      <c r="Q28" s="1">
        <f t="shared" si="20"/>
        <v>106819.20252810633</v>
      </c>
      <c r="R28" s="1">
        <f t="shared" si="21"/>
        <v>106819.20252810633</v>
      </c>
      <c r="S28" s="1">
        <f t="shared" si="22"/>
        <v>106819.20252810633</v>
      </c>
      <c r="T28" s="1">
        <f t="shared" si="23"/>
        <v>106819.20252810633</v>
      </c>
      <c r="U28" s="1">
        <f t="shared" si="24"/>
        <v>106819.20252810633</v>
      </c>
    </row>
    <row r="29" spans="1:21" x14ac:dyDescent="0.3">
      <c r="A29" t="s">
        <v>123</v>
      </c>
      <c r="B29" s="11">
        <v>8.8956815134370003E-3</v>
      </c>
      <c r="C29" s="24">
        <f t="shared" si="7"/>
        <v>63798.651805735928</v>
      </c>
      <c r="D29" s="24">
        <f t="shared" si="8"/>
        <v>67049.272824468819</v>
      </c>
      <c r="E29" s="24">
        <f t="shared" si="9"/>
        <v>67049.272824468819</v>
      </c>
      <c r="F29" s="24">
        <f t="shared" si="10"/>
        <v>36937.916148227639</v>
      </c>
      <c r="G29" s="29">
        <f t="shared" si="11"/>
        <v>83921.662892542168</v>
      </c>
      <c r="H29" s="1">
        <f t="shared" si="12"/>
        <v>83921.662891737258</v>
      </c>
      <c r="I29" s="1">
        <f t="shared" si="13"/>
        <v>83921.662891737258</v>
      </c>
      <c r="J29" s="1">
        <f t="shared" si="5"/>
        <v>31974.153555433128</v>
      </c>
      <c r="K29" s="1">
        <f t="shared" si="14"/>
        <v>98701.986617798786</v>
      </c>
      <c r="L29" s="1">
        <f t="shared" si="15"/>
        <v>98701.986617798786</v>
      </c>
      <c r="M29" s="1">
        <f t="shared" si="16"/>
        <v>98701.986617798786</v>
      </c>
      <c r="N29" s="1">
        <f t="shared" si="17"/>
        <v>82968.980894182707</v>
      </c>
      <c r="O29" s="1">
        <f t="shared" si="18"/>
        <v>82968.980894182707</v>
      </c>
      <c r="P29" s="1">
        <f t="shared" si="19"/>
        <v>82968.980894182707</v>
      </c>
      <c r="Q29" s="1">
        <f t="shared" si="20"/>
        <v>82968.980894182707</v>
      </c>
      <c r="R29" s="1">
        <f t="shared" si="21"/>
        <v>82968.980894182707</v>
      </c>
      <c r="S29" s="1">
        <f t="shared" si="22"/>
        <v>82968.980894182707</v>
      </c>
      <c r="T29" s="1">
        <f t="shared" si="23"/>
        <v>82968.980894182707</v>
      </c>
      <c r="U29" s="1">
        <f t="shared" si="24"/>
        <v>82968.980894182707</v>
      </c>
    </row>
    <row r="30" spans="1:21" x14ac:dyDescent="0.3">
      <c r="A30" t="s">
        <v>124</v>
      </c>
      <c r="B30" s="11">
        <v>2.0926117944359999E-3</v>
      </c>
      <c r="C30" s="24">
        <f t="shared" si="7"/>
        <v>15007.935146524409</v>
      </c>
      <c r="D30" s="24">
        <f t="shared" si="8"/>
        <v>15772.608192964653</v>
      </c>
      <c r="E30" s="24">
        <f t="shared" si="9"/>
        <v>15772.608192964653</v>
      </c>
      <c r="F30" s="24">
        <f t="shared" si="10"/>
        <v>8689.2408273510937</v>
      </c>
      <c r="G30" s="29">
        <f t="shared" si="11"/>
        <v>19741.653443004579</v>
      </c>
      <c r="H30" s="1">
        <f t="shared" si="12"/>
        <v>19741.653442815234</v>
      </c>
      <c r="I30" s="1">
        <f t="shared" si="13"/>
        <v>19741.653442815234</v>
      </c>
      <c r="J30" s="1">
        <f t="shared" si="5"/>
        <v>7521.569960226183</v>
      </c>
      <c r="K30" s="1">
        <f t="shared" si="14"/>
        <v>23218.562964364468</v>
      </c>
      <c r="L30" s="1">
        <f t="shared" si="15"/>
        <v>23218.562964364468</v>
      </c>
      <c r="M30" s="1">
        <f t="shared" si="16"/>
        <v>23218.562964364468</v>
      </c>
      <c r="N30" s="1">
        <f t="shared" si="17"/>
        <v>19517.545421252391</v>
      </c>
      <c r="O30" s="1">
        <f t="shared" si="18"/>
        <v>19517.545421252391</v>
      </c>
      <c r="P30" s="1">
        <f t="shared" si="19"/>
        <v>19517.545421252391</v>
      </c>
      <c r="Q30" s="1">
        <f t="shared" si="20"/>
        <v>19517.545421252391</v>
      </c>
      <c r="R30" s="1">
        <f t="shared" si="21"/>
        <v>19517.545421252391</v>
      </c>
      <c r="S30" s="1">
        <f t="shared" si="22"/>
        <v>19517.545421252391</v>
      </c>
      <c r="T30" s="1">
        <f t="shared" si="23"/>
        <v>19517.545421252391</v>
      </c>
      <c r="U30" s="1">
        <f t="shared" si="24"/>
        <v>19517.545421252391</v>
      </c>
    </row>
    <row r="31" spans="1:21" x14ac:dyDescent="0.3">
      <c r="A31" t="s">
        <v>125</v>
      </c>
      <c r="B31" s="11">
        <v>9.9501937501169993E-3</v>
      </c>
      <c r="C31" s="24">
        <f t="shared" si="7"/>
        <v>71361.474160741942</v>
      </c>
      <c r="D31" s="24">
        <f t="shared" si="8"/>
        <v>74997.430427357234</v>
      </c>
      <c r="E31" s="24">
        <f t="shared" si="9"/>
        <v>74997.430427357234</v>
      </c>
      <c r="F31" s="24">
        <f t="shared" si="10"/>
        <v>41316.612093774842</v>
      </c>
      <c r="G31" s="29">
        <f t="shared" si="11"/>
        <v>93869.90803925127</v>
      </c>
      <c r="H31" s="1">
        <f t="shared" si="12"/>
        <v>93869.908038350943</v>
      </c>
      <c r="I31" s="1">
        <f t="shared" si="13"/>
        <v>93869.908038350943</v>
      </c>
      <c r="J31" s="1">
        <f t="shared" si="5"/>
        <v>35764.434955543904</v>
      </c>
      <c r="K31" s="1">
        <f t="shared" si="14"/>
        <v>110402.32149555683</v>
      </c>
      <c r="L31" s="1">
        <f t="shared" si="15"/>
        <v>110402.32149555683</v>
      </c>
      <c r="M31" s="1">
        <f t="shared" si="16"/>
        <v>110402.32149555683</v>
      </c>
      <c r="N31" s="1">
        <f t="shared" si="17"/>
        <v>92804.293173025828</v>
      </c>
      <c r="O31" s="1">
        <f t="shared" si="18"/>
        <v>92804.293173025828</v>
      </c>
      <c r="P31" s="1">
        <f t="shared" si="19"/>
        <v>92804.293173025828</v>
      </c>
      <c r="Q31" s="1">
        <f t="shared" si="20"/>
        <v>92804.293173025828</v>
      </c>
      <c r="R31" s="1">
        <f t="shared" si="21"/>
        <v>92804.293173025828</v>
      </c>
      <c r="S31" s="1">
        <f t="shared" si="22"/>
        <v>92804.293173025828</v>
      </c>
      <c r="T31" s="1">
        <f t="shared" si="23"/>
        <v>92804.293173025828</v>
      </c>
      <c r="U31" s="1">
        <f t="shared" si="24"/>
        <v>92804.293173025828</v>
      </c>
    </row>
    <row r="32" spans="1:21" x14ac:dyDescent="0.3">
      <c r="A32" t="s">
        <v>126</v>
      </c>
      <c r="B32" s="11">
        <v>9.4284752817260006E-3</v>
      </c>
      <c r="C32" s="24">
        <f t="shared" si="7"/>
        <v>67619.778276596131</v>
      </c>
      <c r="D32" s="24">
        <f t="shared" si="8"/>
        <v>71065.090463086555</v>
      </c>
      <c r="E32" s="24">
        <f t="shared" si="9"/>
        <v>71065.090463086555</v>
      </c>
      <c r="F32" s="24">
        <f t="shared" si="10"/>
        <v>39150.258340068714</v>
      </c>
      <c r="G32" s="29">
        <f t="shared" si="11"/>
        <v>88948.027533189146</v>
      </c>
      <c r="H32" s="1">
        <f t="shared" si="12"/>
        <v>88948.027532336026</v>
      </c>
      <c r="I32" s="1">
        <f t="shared" si="13"/>
        <v>88948.027532336026</v>
      </c>
      <c r="J32" s="1">
        <f t="shared" si="5"/>
        <v>33889.198483122804</v>
      </c>
      <c r="K32" s="1">
        <f t="shared" si="14"/>
        <v>104613.59702204642</v>
      </c>
      <c r="L32" s="1">
        <f t="shared" si="15"/>
        <v>104613.59702204642</v>
      </c>
      <c r="M32" s="1">
        <f t="shared" si="16"/>
        <v>104613.59702204642</v>
      </c>
      <c r="N32" s="1">
        <f t="shared" si="17"/>
        <v>87938.2860469062</v>
      </c>
      <c r="O32" s="1">
        <f t="shared" si="18"/>
        <v>87938.2860469062</v>
      </c>
      <c r="P32" s="1">
        <f t="shared" si="19"/>
        <v>87938.2860469062</v>
      </c>
      <c r="Q32" s="1">
        <f t="shared" si="20"/>
        <v>87938.2860469062</v>
      </c>
      <c r="R32" s="1">
        <f t="shared" si="21"/>
        <v>87938.2860469062</v>
      </c>
      <c r="S32" s="1">
        <f t="shared" si="22"/>
        <v>87938.2860469062</v>
      </c>
      <c r="T32" s="1">
        <f t="shared" si="23"/>
        <v>87938.2860469062</v>
      </c>
      <c r="U32" s="1">
        <f t="shared" si="24"/>
        <v>87938.2860469062</v>
      </c>
    </row>
    <row r="33" spans="1:21" x14ac:dyDescent="0.3">
      <c r="A33" t="s">
        <v>127</v>
      </c>
      <c r="B33" s="11">
        <v>1.858592042741E-3</v>
      </c>
      <c r="C33" s="24">
        <f t="shared" si="7"/>
        <v>13329.576424766896</v>
      </c>
      <c r="D33" s="24">
        <f t="shared" si="8"/>
        <v>14008.734997413381</v>
      </c>
      <c r="E33" s="24">
        <f t="shared" si="9"/>
        <v>14008.734997413381</v>
      </c>
      <c r="F33" s="24">
        <f t="shared" si="10"/>
        <v>7717.5106735588488</v>
      </c>
      <c r="G33" s="29">
        <f t="shared" si="11"/>
        <v>17533.916275000211</v>
      </c>
      <c r="H33" s="1">
        <f t="shared" si="12"/>
        <v>17533.916274832041</v>
      </c>
      <c r="I33" s="1">
        <f t="shared" si="13"/>
        <v>17533.916274832041</v>
      </c>
      <c r="J33" s="1">
        <f t="shared" si="5"/>
        <v>6680.4220993908148</v>
      </c>
      <c r="K33" s="1">
        <f t="shared" si="14"/>
        <v>20621.998062033999</v>
      </c>
      <c r="L33" s="1">
        <f t="shared" si="15"/>
        <v>20621.998062033999</v>
      </c>
      <c r="M33" s="1">
        <f t="shared" si="16"/>
        <v>20621.998062033999</v>
      </c>
      <c r="N33" s="1">
        <f t="shared" si="17"/>
        <v>17334.870571898216</v>
      </c>
      <c r="O33" s="1">
        <f t="shared" si="18"/>
        <v>17334.870571898216</v>
      </c>
      <c r="P33" s="1">
        <f t="shared" si="19"/>
        <v>17334.870571898216</v>
      </c>
      <c r="Q33" s="1">
        <f t="shared" si="20"/>
        <v>17334.870571898216</v>
      </c>
      <c r="R33" s="1">
        <f t="shared" si="21"/>
        <v>17334.870571898216</v>
      </c>
      <c r="S33" s="1">
        <f t="shared" si="22"/>
        <v>17334.870571898216</v>
      </c>
      <c r="T33" s="1">
        <f t="shared" si="23"/>
        <v>17334.870571898216</v>
      </c>
      <c r="U33" s="1">
        <f t="shared" si="24"/>
        <v>17334.870571898216</v>
      </c>
    </row>
    <row r="34" spans="1:21" x14ac:dyDescent="0.3">
      <c r="A34" t="s">
        <v>128</v>
      </c>
      <c r="B34" s="11">
        <v>1.0745949597289999E-3</v>
      </c>
      <c r="C34" s="24">
        <f t="shared" si="7"/>
        <v>7706.8529897785011</v>
      </c>
      <c r="D34" s="24">
        <f t="shared" si="8"/>
        <v>8099.5267784526077</v>
      </c>
      <c r="E34" s="24">
        <f t="shared" si="9"/>
        <v>8099.5267784526077</v>
      </c>
      <c r="F34" s="24">
        <f t="shared" si="10"/>
        <v>4462.0862893776948</v>
      </c>
      <c r="G34" s="29">
        <f t="shared" si="11"/>
        <v>10137.705112326888</v>
      </c>
      <c r="H34" s="1">
        <f t="shared" si="12"/>
        <v>10137.705112229654</v>
      </c>
      <c r="I34" s="1">
        <f t="shared" si="13"/>
        <v>10137.705112229654</v>
      </c>
      <c r="J34" s="1">
        <f t="shared" si="5"/>
        <v>3862.4656469961938</v>
      </c>
      <c r="K34" s="1">
        <f t="shared" si="14"/>
        <v>11923.162623854534</v>
      </c>
      <c r="L34" s="1">
        <f t="shared" si="15"/>
        <v>11923.162623854534</v>
      </c>
      <c r="M34" s="1">
        <f t="shared" si="16"/>
        <v>11923.162623854534</v>
      </c>
      <c r="N34" s="1">
        <f t="shared" si="17"/>
        <v>10022.621487523633</v>
      </c>
      <c r="O34" s="1">
        <f t="shared" si="18"/>
        <v>10022.621487523633</v>
      </c>
      <c r="P34" s="1">
        <f t="shared" si="19"/>
        <v>10022.621487523633</v>
      </c>
      <c r="Q34" s="1">
        <f t="shared" si="20"/>
        <v>10022.621487523633</v>
      </c>
      <c r="R34" s="1">
        <f t="shared" si="21"/>
        <v>10022.621487523633</v>
      </c>
      <c r="S34" s="1">
        <f t="shared" si="22"/>
        <v>10022.621487523633</v>
      </c>
      <c r="T34" s="1">
        <f t="shared" si="23"/>
        <v>10022.621487523633</v>
      </c>
      <c r="U34" s="1">
        <f t="shared" si="24"/>
        <v>10022.621487523633</v>
      </c>
    </row>
    <row r="35" spans="1:21" x14ac:dyDescent="0.3">
      <c r="A35" t="s">
        <v>85</v>
      </c>
      <c r="B35" s="11">
        <v>5.7726424449150004E-3</v>
      </c>
      <c r="C35" s="24">
        <f t="shared" si="7"/>
        <v>41400.628471898868</v>
      </c>
      <c r="D35" s="24">
        <f t="shared" si="8"/>
        <v>43510.042217964998</v>
      </c>
      <c r="E35" s="24">
        <f t="shared" si="9"/>
        <v>43510.042217964998</v>
      </c>
      <c r="F35" s="24">
        <f t="shared" si="10"/>
        <v>23969.988388397825</v>
      </c>
      <c r="G35" s="29">
        <f t="shared" si="11"/>
        <v>54458.981307904491</v>
      </c>
      <c r="H35" s="1">
        <f t="shared" si="12"/>
        <v>54458.981307382157</v>
      </c>
      <c r="I35" s="1">
        <f t="shared" si="13"/>
        <v>54458.981307382157</v>
      </c>
      <c r="J35" s="1">
        <f t="shared" si="5"/>
        <v>20748.871874012188</v>
      </c>
      <c r="K35" s="1">
        <f t="shared" si="14"/>
        <v>64050.323349222141</v>
      </c>
      <c r="L35" s="1">
        <f t="shared" si="15"/>
        <v>64050.323349222141</v>
      </c>
      <c r="M35" s="1">
        <f t="shared" si="16"/>
        <v>64050.323349222141</v>
      </c>
      <c r="N35" s="1">
        <f t="shared" si="17"/>
        <v>53840.760822837743</v>
      </c>
      <c r="O35" s="1">
        <f t="shared" si="18"/>
        <v>53840.760822837743</v>
      </c>
      <c r="P35" s="1">
        <f t="shared" si="19"/>
        <v>53840.760822837743</v>
      </c>
      <c r="Q35" s="1">
        <f t="shared" si="20"/>
        <v>53840.760822837743</v>
      </c>
      <c r="R35" s="1">
        <f t="shared" si="21"/>
        <v>53840.760822837743</v>
      </c>
      <c r="S35" s="1">
        <f t="shared" si="22"/>
        <v>53840.760822837743</v>
      </c>
      <c r="T35" s="1">
        <f t="shared" si="23"/>
        <v>53840.760822837743</v>
      </c>
      <c r="U35" s="1">
        <f t="shared" si="24"/>
        <v>53840.760822837743</v>
      </c>
    </row>
    <row r="36" spans="1:21" x14ac:dyDescent="0.3">
      <c r="A36" t="s">
        <v>86</v>
      </c>
      <c r="B36" s="11">
        <v>2.8109947191430002E-3</v>
      </c>
      <c r="C36" s="24">
        <f t="shared" si="7"/>
        <v>20160.082512337667</v>
      </c>
      <c r="D36" s="24">
        <f t="shared" si="8"/>
        <v>21187.263904094012</v>
      </c>
      <c r="E36" s="24">
        <f t="shared" si="9"/>
        <v>21187.263904094012</v>
      </c>
      <c r="F36" s="24">
        <f t="shared" si="10"/>
        <v>11672.212755366221</v>
      </c>
      <c r="G36" s="29">
        <f t="shared" si="11"/>
        <v>26518.862085642475</v>
      </c>
      <c r="H36" s="1">
        <f t="shared" si="12"/>
        <v>26518.862085388126</v>
      </c>
      <c r="I36" s="1">
        <f t="shared" si="13"/>
        <v>26518.862085388126</v>
      </c>
      <c r="J36" s="1">
        <f t="shared" si="5"/>
        <v>10103.686452536174</v>
      </c>
      <c r="K36" s="1">
        <f t="shared" si="14"/>
        <v>31189.376860273584</v>
      </c>
      <c r="L36" s="1">
        <f t="shared" si="15"/>
        <v>31189.376860273584</v>
      </c>
      <c r="M36" s="1">
        <f t="shared" si="16"/>
        <v>31189.376860273584</v>
      </c>
      <c r="N36" s="1">
        <f t="shared" si="17"/>
        <v>26217.818926400996</v>
      </c>
      <c r="O36" s="1">
        <f t="shared" si="18"/>
        <v>26217.818926400996</v>
      </c>
      <c r="P36" s="1">
        <f t="shared" si="19"/>
        <v>26217.818926400996</v>
      </c>
      <c r="Q36" s="1">
        <f t="shared" si="20"/>
        <v>26217.818926400996</v>
      </c>
      <c r="R36" s="1">
        <f t="shared" si="21"/>
        <v>26217.818926400996</v>
      </c>
      <c r="S36" s="1">
        <f t="shared" si="22"/>
        <v>26217.818926400996</v>
      </c>
      <c r="T36" s="1">
        <f t="shared" si="23"/>
        <v>26217.818926400996</v>
      </c>
      <c r="U36" s="1">
        <f t="shared" si="24"/>
        <v>26217.818926400996</v>
      </c>
    </row>
    <row r="37" spans="1:21" x14ac:dyDescent="0.3">
      <c r="A37" t="s">
        <v>129</v>
      </c>
      <c r="B37" s="11">
        <v>1.7390652700249999E-3</v>
      </c>
      <c r="C37" s="24">
        <f t="shared" si="7"/>
        <v>12472.346212280889</v>
      </c>
      <c r="D37" s="24">
        <f t="shared" si="8"/>
        <v>13107.827834588601</v>
      </c>
      <c r="E37" s="24">
        <f t="shared" si="9"/>
        <v>13107.827834588601</v>
      </c>
      <c r="F37" s="24">
        <f t="shared" si="10"/>
        <v>7221.1945789029332</v>
      </c>
      <c r="G37" s="29">
        <f t="shared" si="11"/>
        <v>16406.30334153874</v>
      </c>
      <c r="H37" s="1">
        <f t="shared" si="12"/>
        <v>16406.303341381386</v>
      </c>
      <c r="I37" s="1">
        <f t="shared" si="13"/>
        <v>16406.303341381386</v>
      </c>
      <c r="J37" s="1">
        <f t="shared" si="5"/>
        <v>6250.8015718310171</v>
      </c>
      <c r="K37" s="1">
        <f t="shared" si="14"/>
        <v>19295.789395136129</v>
      </c>
      <c r="L37" s="1">
        <f t="shared" si="15"/>
        <v>19295.789395136129</v>
      </c>
      <c r="M37" s="1">
        <f t="shared" si="16"/>
        <v>19295.789395136129</v>
      </c>
      <c r="N37" s="1">
        <f t="shared" si="17"/>
        <v>16220.058344545268</v>
      </c>
      <c r="O37" s="1">
        <f t="shared" si="18"/>
        <v>16220.058344545268</v>
      </c>
      <c r="P37" s="1">
        <f t="shared" si="19"/>
        <v>16220.058344545268</v>
      </c>
      <c r="Q37" s="1">
        <f t="shared" si="20"/>
        <v>16220.058344545268</v>
      </c>
      <c r="R37" s="1">
        <f t="shared" si="21"/>
        <v>16220.058344545268</v>
      </c>
      <c r="S37" s="1">
        <f t="shared" si="22"/>
        <v>16220.058344545268</v>
      </c>
      <c r="T37" s="1">
        <f t="shared" si="23"/>
        <v>16220.058344545268</v>
      </c>
      <c r="U37" s="1">
        <f t="shared" si="24"/>
        <v>16220.058344545268</v>
      </c>
    </row>
    <row r="38" spans="1:21" x14ac:dyDescent="0.3">
      <c r="A38" t="s">
        <v>130</v>
      </c>
      <c r="B38" s="11">
        <v>1.1394859174804E-2</v>
      </c>
      <c r="C38" s="24">
        <f t="shared" si="7"/>
        <v>81722.423601902963</v>
      </c>
      <c r="D38" s="24">
        <f t="shared" si="8"/>
        <v>85886.283187384921</v>
      </c>
      <c r="E38" s="24">
        <f t="shared" si="9"/>
        <v>85886.283187384921</v>
      </c>
      <c r="F38" s="24">
        <f t="shared" si="10"/>
        <v>47315.357691706486</v>
      </c>
      <c r="G38" s="29">
        <f t="shared" si="11"/>
        <v>107498.84974315127</v>
      </c>
      <c r="H38" s="1">
        <f t="shared" si="12"/>
        <v>107498.84974212022</v>
      </c>
      <c r="I38" s="1">
        <f t="shared" si="13"/>
        <v>107498.84974212022</v>
      </c>
      <c r="J38" s="1">
        <f t="shared" si="5"/>
        <v>40957.061743653823</v>
      </c>
      <c r="K38" s="1">
        <f t="shared" si="14"/>
        <v>126431.5989825338</v>
      </c>
      <c r="L38" s="1">
        <f t="shared" si="15"/>
        <v>126431.5989825338</v>
      </c>
      <c r="M38" s="1">
        <f t="shared" si="16"/>
        <v>126431.5989825338</v>
      </c>
      <c r="N38" s="1">
        <f t="shared" si="17"/>
        <v>106278.51859783323</v>
      </c>
      <c r="O38" s="1">
        <f t="shared" si="18"/>
        <v>106278.51859783323</v>
      </c>
      <c r="P38" s="1">
        <f t="shared" si="19"/>
        <v>106278.51859783323</v>
      </c>
      <c r="Q38" s="1">
        <f t="shared" si="20"/>
        <v>106278.51859783323</v>
      </c>
      <c r="R38" s="1">
        <f t="shared" si="21"/>
        <v>106278.51859783323</v>
      </c>
      <c r="S38" s="1">
        <f t="shared" si="22"/>
        <v>106278.51859783323</v>
      </c>
      <c r="T38" s="1">
        <f t="shared" si="23"/>
        <v>106278.51859783323</v>
      </c>
      <c r="U38" s="1">
        <f t="shared" si="24"/>
        <v>106278.51859783323</v>
      </c>
    </row>
    <row r="39" spans="1:21" x14ac:dyDescent="0.3">
      <c r="A39" t="s">
        <v>131</v>
      </c>
      <c r="B39" s="11">
        <v>4.4207140602835003E-2</v>
      </c>
      <c r="C39" s="24">
        <f t="shared" si="7"/>
        <v>317047.76822184009</v>
      </c>
      <c r="D39" s="24">
        <f t="shared" si="8"/>
        <v>333201.7481282244</v>
      </c>
      <c r="E39" s="24">
        <f t="shared" si="9"/>
        <v>333201.7481282244</v>
      </c>
      <c r="F39" s="24">
        <f t="shared" si="10"/>
        <v>183563.18740434787</v>
      </c>
      <c r="G39" s="29">
        <f t="shared" si="11"/>
        <v>417049.18791330856</v>
      </c>
      <c r="H39" s="1">
        <f t="shared" si="12"/>
        <v>417049.18790930853</v>
      </c>
      <c r="I39" s="1">
        <f t="shared" si="13"/>
        <v>417049.18790930853</v>
      </c>
      <c r="J39" s="1">
        <f t="shared" si="5"/>
        <v>158895.74056204539</v>
      </c>
      <c r="K39" s="1">
        <f t="shared" si="14"/>
        <v>490500.09193801734</v>
      </c>
      <c r="L39" s="1">
        <f t="shared" si="15"/>
        <v>490500.09193801734</v>
      </c>
      <c r="M39" s="1">
        <f t="shared" si="16"/>
        <v>490500.09193801734</v>
      </c>
      <c r="N39" s="1">
        <f t="shared" si="17"/>
        <v>412314.8292261578</v>
      </c>
      <c r="O39" s="1">
        <f t="shared" si="18"/>
        <v>412314.8292261578</v>
      </c>
      <c r="P39" s="1">
        <f t="shared" si="19"/>
        <v>412314.8292261578</v>
      </c>
      <c r="Q39" s="1">
        <f t="shared" si="20"/>
        <v>412314.8292261578</v>
      </c>
      <c r="R39" s="1">
        <f t="shared" si="21"/>
        <v>412314.8292261578</v>
      </c>
      <c r="S39" s="1">
        <f t="shared" si="22"/>
        <v>412314.8292261578</v>
      </c>
      <c r="T39" s="1">
        <f t="shared" si="23"/>
        <v>412314.8292261578</v>
      </c>
      <c r="U39" s="1">
        <f t="shared" si="24"/>
        <v>412314.8292261578</v>
      </c>
    </row>
    <row r="40" spans="1:21" x14ac:dyDescent="0.3">
      <c r="A40" t="s">
        <v>132</v>
      </c>
      <c r="B40" s="11">
        <v>2.2139632577780001E-3</v>
      </c>
      <c r="C40" s="24">
        <f t="shared" si="7"/>
        <v>15878.251798956082</v>
      </c>
      <c r="D40" s="24">
        <f t="shared" si="8"/>
        <v>16687.268566200364</v>
      </c>
      <c r="E40" s="24">
        <f t="shared" si="9"/>
        <v>16687.268566200364</v>
      </c>
      <c r="F40" s="24">
        <f t="shared" si="10"/>
        <v>9193.1336623880397</v>
      </c>
      <c r="G40" s="29">
        <f t="shared" si="11"/>
        <v>20886.480467524398</v>
      </c>
      <c r="H40" s="1">
        <f t="shared" si="12"/>
        <v>20886.480467324069</v>
      </c>
      <c r="I40" s="1">
        <f t="shared" si="13"/>
        <v>20886.480467324069</v>
      </c>
      <c r="J40" s="1">
        <f t="shared" si="5"/>
        <v>7957.7490564778518</v>
      </c>
      <c r="K40" s="1">
        <f t="shared" si="14"/>
        <v>24565.017476336383</v>
      </c>
      <c r="L40" s="1">
        <f t="shared" si="15"/>
        <v>24565.017476336383</v>
      </c>
      <c r="M40" s="1">
        <f t="shared" si="16"/>
        <v>24565.017476336383</v>
      </c>
      <c r="N40" s="1">
        <f t="shared" si="17"/>
        <v>20649.376324628945</v>
      </c>
      <c r="O40" s="1">
        <f t="shared" si="18"/>
        <v>20649.376324628945</v>
      </c>
      <c r="P40" s="1">
        <f t="shared" si="19"/>
        <v>20649.376324628945</v>
      </c>
      <c r="Q40" s="1">
        <f t="shared" si="20"/>
        <v>20649.376324628945</v>
      </c>
      <c r="R40" s="1">
        <f t="shared" si="21"/>
        <v>20649.376324628945</v>
      </c>
      <c r="S40" s="1">
        <f t="shared" si="22"/>
        <v>20649.376324628945</v>
      </c>
      <c r="T40" s="1">
        <f t="shared" si="23"/>
        <v>20649.376324628945</v>
      </c>
      <c r="U40" s="1">
        <f t="shared" si="24"/>
        <v>20649.376324628945</v>
      </c>
    </row>
    <row r="41" spans="1:21" x14ac:dyDescent="0.3">
      <c r="A41" t="s">
        <v>133</v>
      </c>
      <c r="B41" s="11">
        <v>6.0217794723449996E-3</v>
      </c>
      <c r="C41" s="24">
        <f t="shared" si="7"/>
        <v>43187.40629672473</v>
      </c>
      <c r="D41" s="24">
        <f t="shared" si="8"/>
        <v>45387.858605343405</v>
      </c>
      <c r="E41" s="24">
        <f t="shared" si="9"/>
        <v>45387.858605343405</v>
      </c>
      <c r="F41" s="24">
        <f t="shared" si="10"/>
        <v>25004.490648255869</v>
      </c>
      <c r="G41" s="29">
        <f t="shared" si="11"/>
        <v>56809.334521252866</v>
      </c>
      <c r="H41" s="1">
        <f t="shared" si="12"/>
        <v>56809.334520707998</v>
      </c>
      <c r="I41" s="1">
        <f t="shared" si="13"/>
        <v>56809.334520707998</v>
      </c>
      <c r="J41" s="1">
        <f t="shared" si="5"/>
        <v>21644.356448112365</v>
      </c>
      <c r="K41" s="1">
        <f t="shared" si="14"/>
        <v>66814.621903554391</v>
      </c>
      <c r="L41" s="1">
        <f t="shared" si="15"/>
        <v>66814.621903554391</v>
      </c>
      <c r="M41" s="1">
        <f t="shared" si="16"/>
        <v>66814.621903554391</v>
      </c>
      <c r="N41" s="1">
        <f t="shared" si="17"/>
        <v>56164.432734613125</v>
      </c>
      <c r="O41" s="1">
        <f t="shared" si="18"/>
        <v>56164.432734613125</v>
      </c>
      <c r="P41" s="1">
        <f t="shared" si="19"/>
        <v>56164.432734613125</v>
      </c>
      <c r="Q41" s="1">
        <f t="shared" si="20"/>
        <v>56164.432734613125</v>
      </c>
      <c r="R41" s="1">
        <f t="shared" si="21"/>
        <v>56164.432734613125</v>
      </c>
      <c r="S41" s="1">
        <f t="shared" si="22"/>
        <v>56164.432734613125</v>
      </c>
      <c r="T41" s="1">
        <f t="shared" si="23"/>
        <v>56164.432734613125</v>
      </c>
      <c r="U41" s="1">
        <f t="shared" si="24"/>
        <v>56164.432734613125</v>
      </c>
    </row>
    <row r="42" spans="1:21" x14ac:dyDescent="0.3">
      <c r="A42" t="s">
        <v>87</v>
      </c>
      <c r="B42" s="11">
        <v>1.1502115379896E-2</v>
      </c>
      <c r="C42" s="24">
        <f t="shared" si="7"/>
        <v>82491.650925558046</v>
      </c>
      <c r="D42" s="24">
        <f t="shared" si="8"/>
        <v>86694.703604243143</v>
      </c>
      <c r="E42" s="24">
        <f t="shared" si="9"/>
        <v>86694.703604243143</v>
      </c>
      <c r="F42" s="24">
        <f t="shared" si="10"/>
        <v>47760.722187285726</v>
      </c>
      <c r="G42" s="29">
        <f t="shared" si="11"/>
        <v>108510.70241270424</v>
      </c>
      <c r="H42" s="1">
        <f t="shared" si="12"/>
        <v>108510.70241166349</v>
      </c>
      <c r="I42" s="1">
        <f t="shared" si="13"/>
        <v>108510.70241166349</v>
      </c>
      <c r="J42" s="1">
        <f t="shared" si="5"/>
        <v>41342.577610673623</v>
      </c>
      <c r="K42" s="1">
        <f t="shared" si="14"/>
        <v>127621.65963203835</v>
      </c>
      <c r="L42" s="1">
        <f t="shared" si="15"/>
        <v>127621.65963203835</v>
      </c>
      <c r="M42" s="1">
        <f t="shared" si="16"/>
        <v>127621.65963203835</v>
      </c>
      <c r="N42" s="1">
        <f t="shared" si="17"/>
        <v>107278.88467631962</v>
      </c>
      <c r="O42" s="1">
        <f t="shared" si="18"/>
        <v>107278.88467631962</v>
      </c>
      <c r="P42" s="1">
        <f t="shared" si="19"/>
        <v>107278.88467631962</v>
      </c>
      <c r="Q42" s="1">
        <f t="shared" si="20"/>
        <v>107278.88467631962</v>
      </c>
      <c r="R42" s="1">
        <f t="shared" si="21"/>
        <v>107278.88467631962</v>
      </c>
      <c r="S42" s="1">
        <f t="shared" si="22"/>
        <v>107278.88467631962</v>
      </c>
      <c r="T42" s="1">
        <f t="shared" si="23"/>
        <v>107278.88467631962</v>
      </c>
      <c r="U42" s="1">
        <f t="shared" si="24"/>
        <v>107278.88467631962</v>
      </c>
    </row>
    <row r="43" spans="1:21" x14ac:dyDescent="0.3">
      <c r="A43" t="s">
        <v>88</v>
      </c>
      <c r="B43" s="11">
        <v>3.657951576014E-3</v>
      </c>
      <c r="C43" s="24">
        <f t="shared" si="7"/>
        <v>26234.34512216397</v>
      </c>
      <c r="D43" s="24">
        <f t="shared" si="8"/>
        <v>27571.017782998035</v>
      </c>
      <c r="E43" s="24">
        <f t="shared" si="9"/>
        <v>27571.017782998035</v>
      </c>
      <c r="F43" s="24">
        <f t="shared" si="10"/>
        <v>15189.067682446452</v>
      </c>
      <c r="G43" s="29">
        <f t="shared" si="11"/>
        <v>34509.034364122897</v>
      </c>
      <c r="H43" s="1">
        <f t="shared" si="12"/>
        <v>34509.034363791914</v>
      </c>
      <c r="I43" s="1">
        <f t="shared" si="13"/>
        <v>34509.034363791914</v>
      </c>
      <c r="J43" s="1">
        <f t="shared" si="5"/>
        <v>13147.942090006409</v>
      </c>
      <c r="K43" s="1">
        <f t="shared" si="14"/>
        <v>40586.782132310516</v>
      </c>
      <c r="L43" s="1">
        <f t="shared" si="15"/>
        <v>40586.782132310516</v>
      </c>
      <c r="M43" s="1">
        <f t="shared" si="16"/>
        <v>40586.782132310516</v>
      </c>
      <c r="N43" s="1">
        <f t="shared" si="17"/>
        <v>34117.286456773109</v>
      </c>
      <c r="O43" s="1">
        <f t="shared" si="18"/>
        <v>34117.286456773109</v>
      </c>
      <c r="P43" s="1">
        <f t="shared" si="19"/>
        <v>34117.286456773109</v>
      </c>
      <c r="Q43" s="1">
        <f t="shared" si="20"/>
        <v>34117.286456773109</v>
      </c>
      <c r="R43" s="1">
        <f t="shared" si="21"/>
        <v>34117.286456773109</v>
      </c>
      <c r="S43" s="1">
        <f t="shared" si="22"/>
        <v>34117.286456773109</v>
      </c>
      <c r="T43" s="1">
        <f t="shared" si="23"/>
        <v>34117.286456773109</v>
      </c>
      <c r="U43" s="1">
        <f t="shared" si="24"/>
        <v>34117.286456773109</v>
      </c>
    </row>
    <row r="44" spans="1:21" x14ac:dyDescent="0.3">
      <c r="A44" t="s">
        <v>89</v>
      </c>
      <c r="B44" s="11">
        <v>2.5521715726589999E-3</v>
      </c>
      <c r="C44" s="24">
        <f t="shared" si="7"/>
        <v>18303.837122160945</v>
      </c>
      <c r="D44" s="24">
        <f t="shared" si="8"/>
        <v>19236.440492118214</v>
      </c>
      <c r="E44" s="24">
        <f t="shared" si="9"/>
        <v>19236.440492118214</v>
      </c>
      <c r="F44" s="24">
        <f t="shared" si="10"/>
        <v>10597.490411990349</v>
      </c>
      <c r="G44" s="29">
        <f t="shared" si="11"/>
        <v>24077.130239104601</v>
      </c>
      <c r="H44" s="1">
        <f t="shared" si="12"/>
        <v>24077.130238873673</v>
      </c>
      <c r="I44" s="1">
        <f t="shared" si="13"/>
        <v>24077.130238873673</v>
      </c>
      <c r="J44" s="1">
        <f t="shared" ref="J44:J75" si="25">$J$4*B44</f>
        <v>9173.3866191980142</v>
      </c>
      <c r="K44" s="1">
        <f t="shared" si="14"/>
        <v>28317.606023823068</v>
      </c>
      <c r="L44" s="1">
        <f t="shared" si="15"/>
        <v>28317.606023823068</v>
      </c>
      <c r="M44" s="1">
        <f t="shared" si="16"/>
        <v>28317.606023823068</v>
      </c>
      <c r="N44" s="1">
        <f t="shared" si="17"/>
        <v>23803.805715252849</v>
      </c>
      <c r="O44" s="1">
        <f t="shared" si="18"/>
        <v>23803.805715252849</v>
      </c>
      <c r="P44" s="1">
        <f t="shared" si="19"/>
        <v>23803.805715252849</v>
      </c>
      <c r="Q44" s="1">
        <f t="shared" si="20"/>
        <v>23803.805715252849</v>
      </c>
      <c r="R44" s="1">
        <f t="shared" si="21"/>
        <v>23803.805715252849</v>
      </c>
      <c r="S44" s="1">
        <f t="shared" si="22"/>
        <v>23803.805715252849</v>
      </c>
      <c r="T44" s="1">
        <f t="shared" si="23"/>
        <v>23803.805715252849</v>
      </c>
      <c r="U44" s="1">
        <f t="shared" si="24"/>
        <v>23803.805715252849</v>
      </c>
    </row>
    <row r="45" spans="1:21" x14ac:dyDescent="0.3">
      <c r="A45" t="s">
        <v>90</v>
      </c>
      <c r="B45" s="11">
        <v>1.973054822135E-3</v>
      </c>
      <c r="C45" s="24">
        <f t="shared" si="7"/>
        <v>14150.48834660717</v>
      </c>
      <c r="D45" s="24">
        <f t="shared" si="8"/>
        <v>14871.473407308415</v>
      </c>
      <c r="E45" s="24">
        <f t="shared" si="9"/>
        <v>14871.473407308415</v>
      </c>
      <c r="F45" s="24">
        <f t="shared" si="10"/>
        <v>8192.7993336758045</v>
      </c>
      <c r="G45" s="29">
        <f t="shared" si="11"/>
        <v>18613.755607325329</v>
      </c>
      <c r="H45" s="1">
        <f t="shared" si="12"/>
        <v>18613.755607146799</v>
      </c>
      <c r="I45" s="1">
        <f t="shared" si="13"/>
        <v>18613.755607146799</v>
      </c>
      <c r="J45" s="1">
        <f t="shared" si="25"/>
        <v>7091.8408849214329</v>
      </c>
      <c r="K45" s="1">
        <f t="shared" si="14"/>
        <v>21892.019218132875</v>
      </c>
      <c r="L45" s="1">
        <f t="shared" si="15"/>
        <v>21892.019218132875</v>
      </c>
      <c r="M45" s="1">
        <f t="shared" si="16"/>
        <v>21892.019218132875</v>
      </c>
      <c r="N45" s="1">
        <f t="shared" si="17"/>
        <v>18402.451525902779</v>
      </c>
      <c r="O45" s="1">
        <f t="shared" si="18"/>
        <v>18402.451525902779</v>
      </c>
      <c r="P45" s="1">
        <f t="shared" si="19"/>
        <v>18402.451525902779</v>
      </c>
      <c r="Q45" s="1">
        <f t="shared" si="20"/>
        <v>18402.451525902779</v>
      </c>
      <c r="R45" s="1">
        <f t="shared" ref="R45:R76" si="26">$R$4*$B45</f>
        <v>18402.451525902779</v>
      </c>
      <c r="S45" s="1">
        <f t="shared" si="22"/>
        <v>18402.451525902779</v>
      </c>
      <c r="T45" s="1">
        <f t="shared" si="23"/>
        <v>18402.451525902779</v>
      </c>
      <c r="U45" s="1">
        <f t="shared" si="24"/>
        <v>18402.451525902779</v>
      </c>
    </row>
    <row r="46" spans="1:21" x14ac:dyDescent="0.3">
      <c r="A46" t="s">
        <v>134</v>
      </c>
      <c r="B46" s="11">
        <v>2.1694093353579998E-3</v>
      </c>
      <c r="C46" s="24">
        <f t="shared" si="7"/>
        <v>15558.71695738607</v>
      </c>
      <c r="D46" s="24">
        <f t="shared" si="8"/>
        <v>16351.453025229561</v>
      </c>
      <c r="E46" s="24">
        <f t="shared" si="9"/>
        <v>16351.453025229561</v>
      </c>
      <c r="F46" s="24">
        <f t="shared" si="10"/>
        <v>9008.1305181164371</v>
      </c>
      <c r="G46" s="29">
        <f t="shared" si="11"/>
        <v>20466.159747608348</v>
      </c>
      <c r="H46" s="1">
        <f t="shared" si="12"/>
        <v>20466.15974741205</v>
      </c>
      <c r="I46" s="1">
        <f t="shared" si="13"/>
        <v>20466.15974741205</v>
      </c>
      <c r="J46" s="1">
        <f t="shared" si="25"/>
        <v>7797.6068622230196</v>
      </c>
      <c r="K46" s="1">
        <f t="shared" si="14"/>
        <v>24070.669668602171</v>
      </c>
      <c r="L46" s="1">
        <f t="shared" si="15"/>
        <v>24070.669668602171</v>
      </c>
      <c r="M46" s="1">
        <f t="shared" si="16"/>
        <v>24070.669668602171</v>
      </c>
      <c r="N46" s="1">
        <f t="shared" si="17"/>
        <v>20233.827101959254</v>
      </c>
      <c r="O46" s="1">
        <f t="shared" si="18"/>
        <v>20233.827101959254</v>
      </c>
      <c r="P46" s="1">
        <f t="shared" si="19"/>
        <v>20233.827101959254</v>
      </c>
      <c r="Q46" s="1">
        <f t="shared" si="20"/>
        <v>20233.827101959254</v>
      </c>
      <c r="R46" s="1">
        <f t="shared" si="26"/>
        <v>20233.827101959254</v>
      </c>
      <c r="S46" s="1">
        <f t="shared" si="22"/>
        <v>20233.827101959254</v>
      </c>
      <c r="T46" s="1">
        <f t="shared" si="23"/>
        <v>20233.827101959254</v>
      </c>
      <c r="U46" s="1">
        <f t="shared" si="24"/>
        <v>20233.827101959254</v>
      </c>
    </row>
    <row r="47" spans="1:21" x14ac:dyDescent="0.3">
      <c r="A47" t="s">
        <v>135</v>
      </c>
      <c r="B47" s="11">
        <v>2.3295911053160001E-3</v>
      </c>
      <c r="C47" s="24">
        <f t="shared" si="7"/>
        <v>16707.519435503174</v>
      </c>
      <c r="D47" s="24">
        <f t="shared" si="8"/>
        <v>17558.788424906055</v>
      </c>
      <c r="E47" s="24">
        <f t="shared" si="9"/>
        <v>17558.788424906055</v>
      </c>
      <c r="F47" s="24">
        <f t="shared" si="10"/>
        <v>9673.2600844398221</v>
      </c>
      <c r="G47" s="29">
        <f t="shared" si="11"/>
        <v>21977.311026983705</v>
      </c>
      <c r="H47" s="1">
        <f t="shared" si="12"/>
        <v>21977.311026772913</v>
      </c>
      <c r="I47" s="1">
        <f t="shared" si="13"/>
        <v>21977.311026772913</v>
      </c>
      <c r="J47" s="1">
        <f t="shared" si="25"/>
        <v>8373.3554995457289</v>
      </c>
      <c r="K47" s="1">
        <f t="shared" si="14"/>
        <v>25847.965639790928</v>
      </c>
      <c r="L47" s="1">
        <f t="shared" si="15"/>
        <v>25847.965639790928</v>
      </c>
      <c r="M47" s="1">
        <f t="shared" si="16"/>
        <v>25847.965639790928</v>
      </c>
      <c r="N47" s="1">
        <f t="shared" si="17"/>
        <v>21727.823732927533</v>
      </c>
      <c r="O47" s="1">
        <f t="shared" si="18"/>
        <v>21727.823732927533</v>
      </c>
      <c r="P47" s="1">
        <f t="shared" si="19"/>
        <v>21727.823732927533</v>
      </c>
      <c r="Q47" s="1">
        <f t="shared" si="20"/>
        <v>21727.823732927533</v>
      </c>
      <c r="R47" s="1">
        <f t="shared" si="26"/>
        <v>21727.823732927533</v>
      </c>
      <c r="S47" s="1">
        <f t="shared" si="22"/>
        <v>21727.823732927533</v>
      </c>
      <c r="T47" s="1">
        <f t="shared" si="23"/>
        <v>21727.823732927533</v>
      </c>
      <c r="U47" s="1">
        <f t="shared" si="24"/>
        <v>21727.823732927533</v>
      </c>
    </row>
    <row r="48" spans="1:21" x14ac:dyDescent="0.3">
      <c r="A48" t="s">
        <v>136</v>
      </c>
      <c r="B48" s="11">
        <v>3.507169823793E-3</v>
      </c>
      <c r="C48" s="24">
        <f t="shared" si="7"/>
        <v>25152.958328574772</v>
      </c>
      <c r="D48" s="24">
        <f t="shared" si="8"/>
        <v>26434.532981204451</v>
      </c>
      <c r="E48" s="24">
        <f t="shared" si="9"/>
        <v>26434.532981204451</v>
      </c>
      <c r="F48" s="24">
        <f t="shared" si="10"/>
        <v>14562.970208991579</v>
      </c>
      <c r="G48" s="29">
        <f t="shared" si="11"/>
        <v>33086.562644432415</v>
      </c>
      <c r="H48" s="1">
        <f t="shared" si="12"/>
        <v>33086.562644115074</v>
      </c>
      <c r="I48" s="1">
        <f t="shared" si="13"/>
        <v>33086.562644115074</v>
      </c>
      <c r="J48" s="1">
        <f t="shared" si="25"/>
        <v>12605.980364916637</v>
      </c>
      <c r="K48" s="1">
        <f t="shared" si="14"/>
        <v>38913.784007608629</v>
      </c>
      <c r="L48" s="1">
        <f t="shared" si="15"/>
        <v>38913.784007608629</v>
      </c>
      <c r="M48" s="1">
        <f t="shared" si="16"/>
        <v>38913.784007608629</v>
      </c>
      <c r="N48" s="1">
        <f t="shared" si="17"/>
        <v>32710.962691660927</v>
      </c>
      <c r="O48" s="1">
        <f t="shared" si="18"/>
        <v>32710.962691660927</v>
      </c>
      <c r="P48" s="1">
        <f t="shared" si="19"/>
        <v>32710.962691660927</v>
      </c>
      <c r="Q48" s="1">
        <f t="shared" si="20"/>
        <v>32710.962691660927</v>
      </c>
      <c r="R48" s="1">
        <f t="shared" si="26"/>
        <v>32710.962691660927</v>
      </c>
      <c r="S48" s="1">
        <f t="shared" si="22"/>
        <v>32710.962691660927</v>
      </c>
      <c r="T48" s="1">
        <f t="shared" si="23"/>
        <v>32710.962691660927</v>
      </c>
      <c r="U48" s="1">
        <f t="shared" si="24"/>
        <v>32710.962691660927</v>
      </c>
    </row>
    <row r="49" spans="1:21" x14ac:dyDescent="0.3">
      <c r="A49" t="s">
        <v>137</v>
      </c>
      <c r="B49" s="11">
        <v>5.6165423870890002E-3</v>
      </c>
      <c r="C49" s="24">
        <f t="shared" si="7"/>
        <v>40281.099493590329</v>
      </c>
      <c r="D49" s="24">
        <f t="shared" si="8"/>
        <v>42333.471839486258</v>
      </c>
      <c r="E49" s="24">
        <f t="shared" si="9"/>
        <v>42333.471839486258</v>
      </c>
      <c r="F49" s="24">
        <f t="shared" si="10"/>
        <v>23321.807488710638</v>
      </c>
      <c r="G49" s="29">
        <f t="shared" si="11"/>
        <v>52986.336810617577</v>
      </c>
      <c r="H49" s="1">
        <f t="shared" si="12"/>
        <v>52986.336810109366</v>
      </c>
      <c r="I49" s="1">
        <f t="shared" si="13"/>
        <v>52986.336810109366</v>
      </c>
      <c r="J49" s="1">
        <f t="shared" si="25"/>
        <v>20187.794320662135</v>
      </c>
      <c r="K49" s="1">
        <f t="shared" si="14"/>
        <v>62318.315993146447</v>
      </c>
      <c r="L49" s="1">
        <f t="shared" si="15"/>
        <v>62318.315993146447</v>
      </c>
      <c r="M49" s="1">
        <f t="shared" si="16"/>
        <v>62318.315993146447</v>
      </c>
      <c r="N49" s="1">
        <f t="shared" si="17"/>
        <v>52384.833843462082</v>
      </c>
      <c r="O49" s="1">
        <f t="shared" si="18"/>
        <v>52384.833843462082</v>
      </c>
      <c r="P49" s="1">
        <f t="shared" si="19"/>
        <v>52384.833843462082</v>
      </c>
      <c r="Q49" s="1">
        <f t="shared" si="20"/>
        <v>52384.833843462082</v>
      </c>
      <c r="R49" s="1">
        <f t="shared" si="26"/>
        <v>52384.833843462082</v>
      </c>
      <c r="S49" s="1">
        <f t="shared" si="22"/>
        <v>52384.833843462082</v>
      </c>
      <c r="T49" s="1">
        <f t="shared" si="23"/>
        <v>52384.833843462082</v>
      </c>
      <c r="U49" s="1">
        <f t="shared" si="24"/>
        <v>52384.833843462082</v>
      </c>
    </row>
    <row r="50" spans="1:21" x14ac:dyDescent="0.3">
      <c r="A50" t="s">
        <v>138</v>
      </c>
      <c r="B50" s="11">
        <v>7.6455649847700002E-4</v>
      </c>
      <c r="C50" s="24">
        <f t="shared" si="7"/>
        <v>5483.2981327476391</v>
      </c>
      <c r="D50" s="24">
        <f t="shared" si="8"/>
        <v>5762.6790233746387</v>
      </c>
      <c r="E50" s="24">
        <f t="shared" si="9"/>
        <v>5762.6790233746387</v>
      </c>
      <c r="F50" s="24">
        <f t="shared" si="10"/>
        <v>3174.7004193739976</v>
      </c>
      <c r="G50" s="29">
        <f t="shared" si="11"/>
        <v>7212.8091176118105</v>
      </c>
      <c r="H50" s="1">
        <f t="shared" si="12"/>
        <v>7212.8091175426307</v>
      </c>
      <c r="I50" s="1">
        <f t="shared" si="13"/>
        <v>7212.8091175426307</v>
      </c>
      <c r="J50" s="1">
        <f t="shared" si="25"/>
        <v>2748.0802732406637</v>
      </c>
      <c r="K50" s="1">
        <f t="shared" si="14"/>
        <v>8483.1325365279881</v>
      </c>
      <c r="L50" s="1">
        <f t="shared" si="15"/>
        <v>8483.1325365279881</v>
      </c>
      <c r="M50" s="1">
        <f t="shared" si="16"/>
        <v>8483.1325365279881</v>
      </c>
      <c r="N50" s="1">
        <f t="shared" si="17"/>
        <v>7130.9290264993351</v>
      </c>
      <c r="O50" s="1">
        <f t="shared" si="18"/>
        <v>7130.9290264993351</v>
      </c>
      <c r="P50" s="1">
        <f t="shared" si="19"/>
        <v>7130.9290264993351</v>
      </c>
      <c r="Q50" s="1">
        <f t="shared" si="20"/>
        <v>7130.9290264993351</v>
      </c>
      <c r="R50" s="1">
        <f t="shared" si="26"/>
        <v>7130.9290264993351</v>
      </c>
      <c r="S50" s="1">
        <f t="shared" si="22"/>
        <v>7130.9290264993351</v>
      </c>
      <c r="T50" s="1">
        <f t="shared" si="23"/>
        <v>7130.9290264993351</v>
      </c>
      <c r="U50" s="1">
        <f t="shared" si="24"/>
        <v>7130.9290264993351</v>
      </c>
    </row>
    <row r="51" spans="1:21" x14ac:dyDescent="0.3">
      <c r="A51" t="s">
        <v>139</v>
      </c>
      <c r="B51" s="11">
        <v>0.190624622261821</v>
      </c>
      <c r="C51" s="24">
        <f t="shared" si="7"/>
        <v>1367134.590296614</v>
      </c>
      <c r="D51" s="24">
        <f t="shared" si="8"/>
        <v>1436791.8057529351</v>
      </c>
      <c r="E51" s="24">
        <f t="shared" si="9"/>
        <v>1436791.8057529351</v>
      </c>
      <c r="F51" s="24">
        <f t="shared" si="10"/>
        <v>791538.71485380933</v>
      </c>
      <c r="G51" s="29">
        <f t="shared" si="11"/>
        <v>1798348.4755283026</v>
      </c>
      <c r="H51" s="1">
        <f t="shared" si="12"/>
        <v>1798348.475511054</v>
      </c>
      <c r="I51" s="1">
        <f t="shared" si="13"/>
        <v>1798348.475511054</v>
      </c>
      <c r="J51" s="1">
        <f t="shared" si="25"/>
        <v>685170.76903430745</v>
      </c>
      <c r="K51" s="1">
        <f t="shared" si="14"/>
        <v>2115074.4759790408</v>
      </c>
      <c r="L51" s="1">
        <f t="shared" si="15"/>
        <v>2115074.4759790408</v>
      </c>
      <c r="M51" s="1">
        <f t="shared" si="16"/>
        <v>2115074.4759790408</v>
      </c>
      <c r="N51" s="1">
        <f t="shared" si="17"/>
        <v>1777933.5533215445</v>
      </c>
      <c r="O51" s="1">
        <f t="shared" si="18"/>
        <v>1777933.5533215445</v>
      </c>
      <c r="P51" s="1">
        <f t="shared" si="19"/>
        <v>1777933.5533215445</v>
      </c>
      <c r="Q51" s="1">
        <f t="shared" si="20"/>
        <v>1777933.5533215445</v>
      </c>
      <c r="R51" s="1">
        <f t="shared" si="26"/>
        <v>1777933.5533215445</v>
      </c>
      <c r="S51" s="1">
        <f t="shared" si="22"/>
        <v>1777933.5533215445</v>
      </c>
      <c r="T51" s="1">
        <f t="shared" si="23"/>
        <v>1777933.5533215445</v>
      </c>
      <c r="U51" s="1">
        <f t="shared" si="24"/>
        <v>1777933.5533215445</v>
      </c>
    </row>
    <row r="52" spans="1:21" x14ac:dyDescent="0.3">
      <c r="A52" t="s">
        <v>140</v>
      </c>
      <c r="B52" s="11">
        <v>3.0990192734519999E-3</v>
      </c>
      <c r="C52" s="24">
        <f t="shared" si="7"/>
        <v>22225.756539010687</v>
      </c>
      <c r="D52" s="24">
        <f t="shared" si="8"/>
        <v>23358.186603253089</v>
      </c>
      <c r="E52" s="24">
        <f t="shared" si="9"/>
        <v>23358.186603253089</v>
      </c>
      <c r="F52" s="24">
        <f t="shared" si="10"/>
        <v>12868.189344638908</v>
      </c>
      <c r="G52" s="29">
        <f t="shared" si="11"/>
        <v>29236.079368543546</v>
      </c>
      <c r="H52" s="1">
        <f t="shared" si="12"/>
        <v>29236.079368263134</v>
      </c>
      <c r="I52" s="1">
        <f t="shared" si="13"/>
        <v>29236.079368263134</v>
      </c>
      <c r="J52" s="1">
        <f t="shared" si="25"/>
        <v>11138.946237106964</v>
      </c>
      <c r="K52" s="1">
        <f t="shared" si="14"/>
        <v>34385.151760944515</v>
      </c>
      <c r="L52" s="1">
        <f t="shared" si="15"/>
        <v>34385.151760944515</v>
      </c>
      <c r="M52" s="1">
        <f t="shared" si="16"/>
        <v>34385.151760944515</v>
      </c>
      <c r="N52" s="1">
        <f t="shared" si="17"/>
        <v>28904.19025246771</v>
      </c>
      <c r="O52" s="1">
        <f t="shared" si="18"/>
        <v>28904.19025246771</v>
      </c>
      <c r="P52" s="1">
        <f t="shared" si="19"/>
        <v>28904.19025246771</v>
      </c>
      <c r="Q52" s="1">
        <f t="shared" si="20"/>
        <v>28904.19025246771</v>
      </c>
      <c r="R52" s="1">
        <f t="shared" si="26"/>
        <v>28904.19025246771</v>
      </c>
      <c r="S52" s="1">
        <f t="shared" si="22"/>
        <v>28904.19025246771</v>
      </c>
      <c r="T52" s="1">
        <f t="shared" si="23"/>
        <v>28904.19025246771</v>
      </c>
      <c r="U52" s="1">
        <f t="shared" si="24"/>
        <v>28904.19025246771</v>
      </c>
    </row>
    <row r="53" spans="1:21" x14ac:dyDescent="0.3">
      <c r="A53" t="s">
        <v>141</v>
      </c>
      <c r="B53" s="11">
        <v>4.5823687751919999E-3</v>
      </c>
      <c r="C53" s="24">
        <f t="shared" si="7"/>
        <v>32864.143066762845</v>
      </c>
      <c r="D53" s="24">
        <f t="shared" si="8"/>
        <v>34538.61221606013</v>
      </c>
      <c r="E53" s="24">
        <f t="shared" si="9"/>
        <v>34538.61221606013</v>
      </c>
      <c r="F53" s="24">
        <f t="shared" si="10"/>
        <v>19027.564478632165</v>
      </c>
      <c r="G53" s="29">
        <f t="shared" si="11"/>
        <v>43229.965800831931</v>
      </c>
      <c r="H53" s="1">
        <f t="shared" si="12"/>
        <v>43229.965800417303</v>
      </c>
      <c r="I53" s="1">
        <f t="shared" si="13"/>
        <v>43229.965800417303</v>
      </c>
      <c r="J53" s="1">
        <f t="shared" si="25"/>
        <v>16470.616966704052</v>
      </c>
      <c r="K53" s="1">
        <f t="shared" si="14"/>
        <v>50843.648217804752</v>
      </c>
      <c r="L53" s="1">
        <f t="shared" si="15"/>
        <v>50843.648217804752</v>
      </c>
      <c r="M53" s="1">
        <f t="shared" si="16"/>
        <v>50843.648217804752</v>
      </c>
      <c r="N53" s="1">
        <f t="shared" si="17"/>
        <v>42739.217538838093</v>
      </c>
      <c r="O53" s="1">
        <f t="shared" si="18"/>
        <v>42739.217538838093</v>
      </c>
      <c r="P53" s="1">
        <f t="shared" si="19"/>
        <v>42739.217538838093</v>
      </c>
      <c r="Q53" s="1">
        <f t="shared" si="20"/>
        <v>42739.217538838093</v>
      </c>
      <c r="R53" s="1">
        <f t="shared" si="26"/>
        <v>42739.217538838093</v>
      </c>
      <c r="S53" s="1">
        <f t="shared" si="22"/>
        <v>42739.217538838093</v>
      </c>
      <c r="T53" s="1">
        <f t="shared" si="23"/>
        <v>42739.217538838093</v>
      </c>
      <c r="U53" s="1">
        <f t="shared" si="24"/>
        <v>42739.217538838093</v>
      </c>
    </row>
    <row r="54" spans="1:21" x14ac:dyDescent="0.3">
      <c r="A54" t="s">
        <v>91</v>
      </c>
      <c r="B54" s="11">
        <v>2.1934005202969998E-3</v>
      </c>
      <c r="C54" s="24">
        <f t="shared" si="7"/>
        <v>15730.778564135175</v>
      </c>
      <c r="D54" s="24">
        <f t="shared" si="8"/>
        <v>16532.281385814134</v>
      </c>
      <c r="E54" s="24">
        <f t="shared" si="9"/>
        <v>16532.281385814134</v>
      </c>
      <c r="F54" s="24">
        <f t="shared" si="10"/>
        <v>9107.7501342453215</v>
      </c>
      <c r="G54" s="29">
        <f t="shared" si="11"/>
        <v>20692.492056358627</v>
      </c>
      <c r="H54" s="1">
        <f t="shared" si="12"/>
        <v>20692.492056160161</v>
      </c>
      <c r="I54" s="1">
        <f t="shared" si="13"/>
        <v>20692.492056160161</v>
      </c>
      <c r="J54" s="1">
        <f t="shared" si="25"/>
        <v>7883.8394718390082</v>
      </c>
      <c r="K54" s="1">
        <f t="shared" si="14"/>
        <v>24336.863732678932</v>
      </c>
      <c r="L54" s="1">
        <f t="shared" si="15"/>
        <v>24336.863732678932</v>
      </c>
      <c r="M54" s="1">
        <f t="shared" si="16"/>
        <v>24336.863732678932</v>
      </c>
      <c r="N54" s="1">
        <f t="shared" si="17"/>
        <v>20457.590077491368</v>
      </c>
      <c r="O54" s="1">
        <f t="shared" si="18"/>
        <v>20457.590077491368</v>
      </c>
      <c r="P54" s="1">
        <f t="shared" si="19"/>
        <v>20457.590077491368</v>
      </c>
      <c r="Q54" s="1">
        <f t="shared" si="20"/>
        <v>20457.590077491368</v>
      </c>
      <c r="R54" s="1">
        <f t="shared" si="26"/>
        <v>20457.590077491368</v>
      </c>
      <c r="S54" s="1">
        <f t="shared" si="22"/>
        <v>20457.590077491368</v>
      </c>
      <c r="T54" s="1">
        <f t="shared" si="23"/>
        <v>20457.590077491368</v>
      </c>
      <c r="U54" s="1">
        <f t="shared" si="24"/>
        <v>20457.590077491368</v>
      </c>
    </row>
    <row r="55" spans="1:21" x14ac:dyDescent="0.3">
      <c r="A55" t="s">
        <v>142</v>
      </c>
      <c r="B55" s="11">
        <v>7.7129927075369996E-3</v>
      </c>
      <c r="C55" s="24">
        <f t="shared" si="7"/>
        <v>55316.564041219863</v>
      </c>
      <c r="D55" s="24">
        <f t="shared" si="8"/>
        <v>58135.012090937227</v>
      </c>
      <c r="E55" s="24">
        <f t="shared" si="9"/>
        <v>58135.012090937227</v>
      </c>
      <c r="F55" s="24">
        <f t="shared" si="10"/>
        <v>32026.987190643722</v>
      </c>
      <c r="G55" s="29">
        <f t="shared" si="11"/>
        <v>72764.202823226486</v>
      </c>
      <c r="H55" s="1">
        <f t="shared" si="12"/>
        <v>72764.202822528576</v>
      </c>
      <c r="I55" s="1">
        <f t="shared" si="13"/>
        <v>72764.202822528576</v>
      </c>
      <c r="J55" s="1">
        <f t="shared" si="25"/>
        <v>27723.161269904707</v>
      </c>
      <c r="K55" s="1">
        <f t="shared" si="14"/>
        <v>85579.46930233117</v>
      </c>
      <c r="L55" s="1">
        <f t="shared" si="15"/>
        <v>85579.46930233117</v>
      </c>
      <c r="M55" s="1">
        <f t="shared" si="16"/>
        <v>85579.46930233117</v>
      </c>
      <c r="N55" s="1">
        <f t="shared" si="17"/>
        <v>71938.180747812803</v>
      </c>
      <c r="O55" s="1">
        <f t="shared" si="18"/>
        <v>71938.180747812803</v>
      </c>
      <c r="P55" s="1">
        <f t="shared" si="19"/>
        <v>71938.180747812803</v>
      </c>
      <c r="Q55" s="1">
        <f t="shared" si="20"/>
        <v>71938.180747812803</v>
      </c>
      <c r="R55" s="1">
        <f t="shared" si="26"/>
        <v>71938.180747812803</v>
      </c>
      <c r="S55" s="1">
        <f t="shared" si="22"/>
        <v>71938.180747812803</v>
      </c>
      <c r="T55" s="1">
        <f t="shared" si="23"/>
        <v>71938.180747812803</v>
      </c>
      <c r="U55" s="1">
        <f t="shared" si="24"/>
        <v>71938.180747812803</v>
      </c>
    </row>
    <row r="56" spans="1:21" x14ac:dyDescent="0.3">
      <c r="A56" t="s">
        <v>143</v>
      </c>
      <c r="B56" s="11">
        <v>1.1406408131328E-2</v>
      </c>
      <c r="C56" s="24">
        <f t="shared" si="7"/>
        <v>81805.251191321644</v>
      </c>
      <c r="D56" s="24">
        <f t="shared" si="8"/>
        <v>85973.330945968235</v>
      </c>
      <c r="E56" s="24">
        <f t="shared" si="9"/>
        <v>85973.330945968235</v>
      </c>
      <c r="F56" s="24">
        <f t="shared" si="10"/>
        <v>47363.312914365786</v>
      </c>
      <c r="G56" s="29">
        <f t="shared" si="11"/>
        <v>107607.80234388274</v>
      </c>
      <c r="H56" s="1">
        <f t="shared" si="12"/>
        <v>107607.80234285064</v>
      </c>
      <c r="I56" s="1">
        <f t="shared" si="13"/>
        <v>107607.80234285064</v>
      </c>
      <c r="J56" s="1">
        <f t="shared" si="25"/>
        <v>40998.572684523911</v>
      </c>
      <c r="K56" s="1">
        <f t="shared" si="14"/>
        <v>126559.74036782954</v>
      </c>
      <c r="L56" s="1">
        <f t="shared" si="15"/>
        <v>126559.74036782954</v>
      </c>
      <c r="M56" s="1">
        <f t="shared" si="16"/>
        <v>126559.74036782954</v>
      </c>
      <c r="N56" s="1">
        <f t="shared" si="17"/>
        <v>106386.23436438132</v>
      </c>
      <c r="O56" s="1">
        <f t="shared" si="18"/>
        <v>106386.23436438132</v>
      </c>
      <c r="P56" s="1">
        <f t="shared" si="19"/>
        <v>106386.23436438132</v>
      </c>
      <c r="Q56" s="1">
        <f t="shared" si="20"/>
        <v>106386.23436438132</v>
      </c>
      <c r="R56" s="1">
        <f t="shared" si="26"/>
        <v>106386.23436438132</v>
      </c>
      <c r="S56" s="1">
        <f t="shared" si="22"/>
        <v>106386.23436438132</v>
      </c>
      <c r="T56" s="1">
        <f t="shared" si="23"/>
        <v>106386.23436438132</v>
      </c>
      <c r="U56" s="1">
        <f t="shared" si="24"/>
        <v>106386.23436438132</v>
      </c>
    </row>
    <row r="57" spans="1:21" x14ac:dyDescent="0.3">
      <c r="A57" t="s">
        <v>144</v>
      </c>
      <c r="B57" s="11">
        <v>1.4089504435310001E-3</v>
      </c>
      <c r="C57" s="24">
        <f t="shared" si="7"/>
        <v>10104.806317828847</v>
      </c>
      <c r="D57" s="24">
        <f t="shared" si="8"/>
        <v>10619.658824539752</v>
      </c>
      <c r="E57" s="24">
        <f t="shared" si="9"/>
        <v>10619.658824539752</v>
      </c>
      <c r="F57" s="24">
        <f t="shared" si="10"/>
        <v>5850.4447648607693</v>
      </c>
      <c r="G57" s="29">
        <f t="shared" si="11"/>
        <v>13292.007360616682</v>
      </c>
      <c r="H57" s="1">
        <f t="shared" si="12"/>
        <v>13292.007360489197</v>
      </c>
      <c r="I57" s="1">
        <f t="shared" si="13"/>
        <v>13292.007360489197</v>
      </c>
      <c r="J57" s="1">
        <f t="shared" si="25"/>
        <v>5064.2548033455805</v>
      </c>
      <c r="K57" s="1">
        <f t="shared" si="14"/>
        <v>15633.002104726635</v>
      </c>
      <c r="L57" s="1">
        <f t="shared" si="15"/>
        <v>15633.002104726635</v>
      </c>
      <c r="M57" s="1">
        <f t="shared" si="16"/>
        <v>15633.002104726635</v>
      </c>
      <c r="N57" s="1">
        <f t="shared" si="17"/>
        <v>13141.11597336265</v>
      </c>
      <c r="O57" s="1">
        <f t="shared" si="18"/>
        <v>13141.11597336265</v>
      </c>
      <c r="P57" s="1">
        <f t="shared" si="19"/>
        <v>13141.11597336265</v>
      </c>
      <c r="Q57" s="1">
        <f t="shared" si="20"/>
        <v>13141.11597336265</v>
      </c>
      <c r="R57" s="1">
        <f t="shared" si="26"/>
        <v>13141.11597336265</v>
      </c>
      <c r="S57" s="1">
        <f t="shared" si="22"/>
        <v>13141.11597336265</v>
      </c>
      <c r="T57" s="1">
        <f t="shared" si="23"/>
        <v>13141.11597336265</v>
      </c>
      <c r="U57" s="1">
        <f t="shared" si="24"/>
        <v>13141.11597336265</v>
      </c>
    </row>
    <row r="58" spans="1:21" x14ac:dyDescent="0.3">
      <c r="A58" t="s">
        <v>145</v>
      </c>
      <c r="B58" s="11">
        <v>3.0789667499869998E-3</v>
      </c>
      <c r="C58" s="24">
        <f t="shared" si="7"/>
        <v>22081.942491662267</v>
      </c>
      <c r="D58" s="24">
        <f t="shared" si="8"/>
        <v>23207.04505051281</v>
      </c>
      <c r="E58" s="24">
        <f t="shared" si="9"/>
        <v>23207.04505051281</v>
      </c>
      <c r="F58" s="24">
        <f t="shared" si="10"/>
        <v>12784.92439982364</v>
      </c>
      <c r="G58" s="29">
        <f t="shared" si="11"/>
        <v>29046.904305134118</v>
      </c>
      <c r="H58" s="1">
        <f t="shared" si="12"/>
        <v>29046.904304855521</v>
      </c>
      <c r="I58" s="1">
        <f t="shared" si="13"/>
        <v>29046.904304855521</v>
      </c>
      <c r="J58" s="1">
        <f t="shared" si="25"/>
        <v>11066.870537962906</v>
      </c>
      <c r="K58" s="1">
        <f t="shared" si="14"/>
        <v>34162.659094170653</v>
      </c>
      <c r="L58" s="1">
        <f t="shared" si="15"/>
        <v>34162.659094170653</v>
      </c>
      <c r="M58" s="1">
        <f t="shared" si="16"/>
        <v>34162.659094170653</v>
      </c>
      <c r="N58" s="1">
        <f t="shared" si="17"/>
        <v>28717.162711774548</v>
      </c>
      <c r="O58" s="1">
        <f t="shared" si="18"/>
        <v>28717.162711774548</v>
      </c>
      <c r="P58" s="1">
        <f t="shared" si="19"/>
        <v>28717.162711774548</v>
      </c>
      <c r="Q58" s="1">
        <f t="shared" si="20"/>
        <v>28717.162711774548</v>
      </c>
      <c r="R58" s="1">
        <f t="shared" si="26"/>
        <v>28717.162711774548</v>
      </c>
      <c r="S58" s="1">
        <f t="shared" si="22"/>
        <v>28717.162711774548</v>
      </c>
      <c r="T58" s="1">
        <f t="shared" si="23"/>
        <v>28717.162711774548</v>
      </c>
      <c r="U58" s="1">
        <f t="shared" si="24"/>
        <v>28717.162711774548</v>
      </c>
    </row>
    <row r="59" spans="1:21" x14ac:dyDescent="0.3">
      <c r="A59" t="s">
        <v>146</v>
      </c>
      <c r="B59" s="11">
        <v>1.5811675422520001E-3</v>
      </c>
      <c r="C59" s="24">
        <f t="shared" si="7"/>
        <v>11339.92458276435</v>
      </c>
      <c r="D59" s="24">
        <f t="shared" si="8"/>
        <v>11917.707908214896</v>
      </c>
      <c r="E59" s="24">
        <f t="shared" si="9"/>
        <v>11917.707908214896</v>
      </c>
      <c r="F59" s="24">
        <f t="shared" si="10"/>
        <v>6565.549137947698</v>
      </c>
      <c r="G59" s="29">
        <f t="shared" si="11"/>
        <v>14916.699665682285</v>
      </c>
      <c r="H59" s="1">
        <f t="shared" si="12"/>
        <v>14916.699665539216</v>
      </c>
      <c r="I59" s="1">
        <f t="shared" si="13"/>
        <v>14916.699665539216</v>
      </c>
      <c r="J59" s="1">
        <f t="shared" si="25"/>
        <v>5683.2625714473088</v>
      </c>
      <c r="K59" s="1">
        <f t="shared" si="14"/>
        <v>17543.836001785607</v>
      </c>
      <c r="L59" s="1">
        <f t="shared" si="15"/>
        <v>17543.836001785607</v>
      </c>
      <c r="M59" s="1">
        <f t="shared" si="16"/>
        <v>17543.836001785607</v>
      </c>
      <c r="N59" s="1">
        <f t="shared" si="17"/>
        <v>14747.364707858265</v>
      </c>
      <c r="O59" s="1">
        <f t="shared" si="18"/>
        <v>14747.364707858265</v>
      </c>
      <c r="P59" s="1">
        <f t="shared" si="19"/>
        <v>14747.364707858265</v>
      </c>
      <c r="Q59" s="1">
        <f t="shared" si="20"/>
        <v>14747.364707858265</v>
      </c>
      <c r="R59" s="1">
        <f t="shared" si="26"/>
        <v>14747.364707858265</v>
      </c>
      <c r="S59" s="1">
        <f t="shared" si="22"/>
        <v>14747.364707858265</v>
      </c>
      <c r="T59" s="1">
        <f t="shared" si="23"/>
        <v>14747.364707858265</v>
      </c>
      <c r="U59" s="1">
        <f t="shared" si="24"/>
        <v>14747.364707858265</v>
      </c>
    </row>
    <row r="60" spans="1:21" x14ac:dyDescent="0.3">
      <c r="A60" t="s">
        <v>147</v>
      </c>
      <c r="B60" s="11">
        <v>8.1283450638200004E-4</v>
      </c>
      <c r="C60" s="24">
        <f t="shared" si="7"/>
        <v>5829.541623092161</v>
      </c>
      <c r="D60" s="24">
        <f t="shared" si="8"/>
        <v>6126.564052144462</v>
      </c>
      <c r="E60" s="24">
        <f t="shared" si="9"/>
        <v>6126.564052144462</v>
      </c>
      <c r="F60" s="24">
        <f t="shared" si="10"/>
        <v>3375.1672419670376</v>
      </c>
      <c r="G60" s="29">
        <f t="shared" si="11"/>
        <v>7668.2627777284606</v>
      </c>
      <c r="H60" s="1">
        <f t="shared" si="12"/>
        <v>7668.2627776549125</v>
      </c>
      <c r="I60" s="1">
        <f t="shared" si="13"/>
        <v>7668.2627776549125</v>
      </c>
      <c r="J60" s="1">
        <f t="shared" si="25"/>
        <v>2921.6081177091501</v>
      </c>
      <c r="K60" s="1">
        <f t="shared" si="14"/>
        <v>9018.8009148276742</v>
      </c>
      <c r="L60" s="1">
        <f t="shared" si="15"/>
        <v>9018.8009148276742</v>
      </c>
      <c r="M60" s="1">
        <f t="shared" si="16"/>
        <v>9018.8009148276742</v>
      </c>
      <c r="N60" s="1">
        <f t="shared" si="17"/>
        <v>7581.2123588588283</v>
      </c>
      <c r="O60" s="1">
        <f t="shared" si="18"/>
        <v>7581.2123588588283</v>
      </c>
      <c r="P60" s="1">
        <f t="shared" si="19"/>
        <v>7581.2123588588283</v>
      </c>
      <c r="Q60" s="1">
        <f t="shared" si="20"/>
        <v>7581.2123588588283</v>
      </c>
      <c r="R60" s="1">
        <f t="shared" si="26"/>
        <v>7581.2123588588283</v>
      </c>
      <c r="S60" s="1">
        <f t="shared" si="22"/>
        <v>7581.2123588588283</v>
      </c>
      <c r="T60" s="1">
        <f t="shared" si="23"/>
        <v>7581.2123588588283</v>
      </c>
      <c r="U60" s="1">
        <f t="shared" si="24"/>
        <v>7581.2123588588283</v>
      </c>
    </row>
    <row r="61" spans="1:21" x14ac:dyDescent="0.3">
      <c r="A61" t="s">
        <v>148</v>
      </c>
      <c r="B61" s="11">
        <v>2.6125818658850001E-3</v>
      </c>
      <c r="C61" s="24">
        <f t="shared" si="7"/>
        <v>18737.091758940191</v>
      </c>
      <c r="D61" s="24">
        <f t="shared" si="8"/>
        <v>19691.769993944239</v>
      </c>
      <c r="E61" s="24">
        <f t="shared" si="9"/>
        <v>19691.769993944239</v>
      </c>
      <c r="F61" s="24">
        <f t="shared" si="10"/>
        <v>10848.334638180468</v>
      </c>
      <c r="G61" s="29">
        <f t="shared" si="11"/>
        <v>24647.039610937907</v>
      </c>
      <c r="H61" s="1">
        <f t="shared" si="12"/>
        <v>24647.039610701511</v>
      </c>
      <c r="I61" s="1">
        <f t="shared" si="13"/>
        <v>24647.039610701511</v>
      </c>
      <c r="J61" s="1">
        <f t="shared" si="25"/>
        <v>9390.5220898215102</v>
      </c>
      <c r="K61" s="1">
        <f t="shared" si="14"/>
        <v>28987.8881089633</v>
      </c>
      <c r="L61" s="1">
        <f t="shared" si="15"/>
        <v>28987.8881089633</v>
      </c>
      <c r="M61" s="1">
        <f t="shared" si="16"/>
        <v>28987.8881089633</v>
      </c>
      <c r="N61" s="1">
        <f t="shared" si="17"/>
        <v>24367.245453614552</v>
      </c>
      <c r="O61" s="1">
        <f t="shared" si="18"/>
        <v>24367.245453614552</v>
      </c>
      <c r="P61" s="1">
        <f t="shared" si="19"/>
        <v>24367.245453614552</v>
      </c>
      <c r="Q61" s="1">
        <f t="shared" si="20"/>
        <v>24367.245453614552</v>
      </c>
      <c r="R61" s="1">
        <f t="shared" si="26"/>
        <v>24367.245453614552</v>
      </c>
      <c r="S61" s="1">
        <f t="shared" si="22"/>
        <v>24367.245453614552</v>
      </c>
      <c r="T61" s="1">
        <f t="shared" si="23"/>
        <v>24367.245453614552</v>
      </c>
      <c r="U61" s="1">
        <f t="shared" si="24"/>
        <v>24367.245453614552</v>
      </c>
    </row>
    <row r="62" spans="1:21" x14ac:dyDescent="0.3">
      <c r="A62" t="s">
        <v>149</v>
      </c>
      <c r="B62" s="11">
        <v>9.856651334849999E-4</v>
      </c>
      <c r="C62" s="24">
        <f t="shared" si="7"/>
        <v>7069.0600324749457</v>
      </c>
      <c r="D62" s="24">
        <f t="shared" si="8"/>
        <v>7429.2374731239615</v>
      </c>
      <c r="E62" s="24">
        <f t="shared" si="9"/>
        <v>7429.2374731239615</v>
      </c>
      <c r="F62" s="24">
        <f t="shared" si="10"/>
        <v>4092.8191950111209</v>
      </c>
      <c r="G62" s="29">
        <f t="shared" si="11"/>
        <v>9298.7430959970334</v>
      </c>
      <c r="H62" s="1">
        <f t="shared" si="12"/>
        <v>9298.7430959078465</v>
      </c>
      <c r="I62" s="1">
        <f t="shared" si="13"/>
        <v>9298.7430959078465</v>
      </c>
      <c r="J62" s="1">
        <f t="shared" si="25"/>
        <v>3542.8211188407531</v>
      </c>
      <c r="K62" s="1">
        <f t="shared" si="14"/>
        <v>10936.442212765187</v>
      </c>
      <c r="L62" s="1">
        <f t="shared" si="15"/>
        <v>10936.442212765187</v>
      </c>
      <c r="M62" s="1">
        <f t="shared" si="16"/>
        <v>10936.442212765187</v>
      </c>
      <c r="N62" s="1">
        <f t="shared" si="17"/>
        <v>9193.1834008052319</v>
      </c>
      <c r="O62" s="1">
        <f t="shared" si="18"/>
        <v>9193.1834008052319</v>
      </c>
      <c r="P62" s="1">
        <f t="shared" si="19"/>
        <v>9193.1834008052319</v>
      </c>
      <c r="Q62" s="1">
        <f t="shared" si="20"/>
        <v>9193.1834008052319</v>
      </c>
      <c r="R62" s="1">
        <f t="shared" si="26"/>
        <v>9193.1834008052319</v>
      </c>
      <c r="S62" s="1">
        <f t="shared" si="22"/>
        <v>9193.1834008052319</v>
      </c>
      <c r="T62" s="1">
        <f t="shared" si="23"/>
        <v>9193.1834008052319</v>
      </c>
      <c r="U62" s="1">
        <f t="shared" si="24"/>
        <v>9193.1834008052319</v>
      </c>
    </row>
    <row r="63" spans="1:21" x14ac:dyDescent="0.3">
      <c r="A63" t="s">
        <v>150</v>
      </c>
      <c r="B63" s="11">
        <v>1.8277503206960001E-3</v>
      </c>
      <c r="C63" s="24">
        <f t="shared" si="7"/>
        <v>13108.383671534208</v>
      </c>
      <c r="D63" s="24">
        <f t="shared" si="8"/>
        <v>13776.272197048054</v>
      </c>
      <c r="E63" s="24">
        <f t="shared" si="9"/>
        <v>13776.272197048054</v>
      </c>
      <c r="F63" s="24">
        <f t="shared" si="10"/>
        <v>7589.4452812621112</v>
      </c>
      <c r="G63" s="29">
        <f t="shared" si="11"/>
        <v>17242.956150519996</v>
      </c>
      <c r="H63" s="1">
        <f t="shared" si="12"/>
        <v>17242.956150354617</v>
      </c>
      <c r="I63" s="1">
        <f t="shared" si="13"/>
        <v>17242.956150354617</v>
      </c>
      <c r="J63" s="1">
        <f t="shared" si="25"/>
        <v>6569.5662919868237</v>
      </c>
      <c r="K63" s="1">
        <f t="shared" si="14"/>
        <v>20279.79390016543</v>
      </c>
      <c r="L63" s="1">
        <f t="shared" si="15"/>
        <v>20279.79390016543</v>
      </c>
      <c r="M63" s="1">
        <f t="shared" si="16"/>
        <v>20279.79390016543</v>
      </c>
      <c r="N63" s="1">
        <f t="shared" si="17"/>
        <v>17047.213438127179</v>
      </c>
      <c r="O63" s="1">
        <f t="shared" si="18"/>
        <v>17047.213438127179</v>
      </c>
      <c r="P63" s="1">
        <f t="shared" si="19"/>
        <v>17047.213438127179</v>
      </c>
      <c r="Q63" s="1">
        <f t="shared" si="20"/>
        <v>17047.213438127179</v>
      </c>
      <c r="R63" s="1">
        <f t="shared" si="26"/>
        <v>17047.213438127179</v>
      </c>
      <c r="S63" s="1">
        <f t="shared" si="22"/>
        <v>17047.213438127179</v>
      </c>
      <c r="T63" s="1">
        <f t="shared" si="23"/>
        <v>17047.213438127179</v>
      </c>
      <c r="U63" s="1">
        <f t="shared" si="24"/>
        <v>17047.213438127179</v>
      </c>
    </row>
    <row r="64" spans="1:21" x14ac:dyDescent="0.3">
      <c r="A64" t="s">
        <v>151</v>
      </c>
      <c r="B64" s="11">
        <v>1.123105027592E-3</v>
      </c>
      <c r="C64" s="24">
        <f t="shared" si="7"/>
        <v>8054.7607834634846</v>
      </c>
      <c r="D64" s="24">
        <f t="shared" si="8"/>
        <v>8465.1609088974492</v>
      </c>
      <c r="E64" s="24">
        <f t="shared" si="9"/>
        <v>8465.1609088974492</v>
      </c>
      <c r="F64" s="24">
        <f t="shared" si="10"/>
        <v>4663.5167043899346</v>
      </c>
      <c r="G64" s="29">
        <f t="shared" si="11"/>
        <v>10595.348020961115</v>
      </c>
      <c r="H64" s="1">
        <f t="shared" si="12"/>
        <v>10595.348020859492</v>
      </c>
      <c r="I64" s="1">
        <f t="shared" si="13"/>
        <v>10595.348020859492</v>
      </c>
      <c r="J64" s="1">
        <f t="shared" si="25"/>
        <v>4036.8275951497044</v>
      </c>
      <c r="K64" s="1">
        <f t="shared" si="14"/>
        <v>12461.405822176099</v>
      </c>
      <c r="L64" s="1">
        <f t="shared" si="15"/>
        <v>12461.405822176099</v>
      </c>
      <c r="M64" s="1">
        <f t="shared" si="16"/>
        <v>12461.405822176099</v>
      </c>
      <c r="N64" s="1">
        <f t="shared" si="17"/>
        <v>10475.069215965936</v>
      </c>
      <c r="O64" s="1">
        <f t="shared" si="18"/>
        <v>10475.069215965936</v>
      </c>
      <c r="P64" s="1">
        <f t="shared" si="19"/>
        <v>10475.069215965936</v>
      </c>
      <c r="Q64" s="1">
        <f t="shared" si="20"/>
        <v>10475.069215965936</v>
      </c>
      <c r="R64" s="1">
        <f t="shared" si="26"/>
        <v>10475.069215965936</v>
      </c>
      <c r="S64" s="1">
        <f t="shared" si="22"/>
        <v>10475.069215965936</v>
      </c>
      <c r="T64" s="1">
        <f t="shared" si="23"/>
        <v>10475.069215965936</v>
      </c>
      <c r="U64" s="1">
        <f t="shared" si="24"/>
        <v>10475.069215965936</v>
      </c>
    </row>
    <row r="65" spans="1:21" x14ac:dyDescent="0.3">
      <c r="A65" t="s">
        <v>92</v>
      </c>
      <c r="B65" s="11">
        <v>2.8222496270899999E-3</v>
      </c>
      <c r="C65" s="24">
        <f t="shared" si="7"/>
        <v>20240.801224235303</v>
      </c>
      <c r="D65" s="24">
        <f t="shared" si="8"/>
        <v>21272.095335211772</v>
      </c>
      <c r="E65" s="24">
        <f t="shared" si="9"/>
        <v>21272.095335211772</v>
      </c>
      <c r="F65" s="24">
        <f t="shared" si="10"/>
        <v>11718.946987630981</v>
      </c>
      <c r="G65" s="29">
        <f t="shared" si="11"/>
        <v>26625.040638594037</v>
      </c>
      <c r="H65" s="1">
        <f t="shared" si="12"/>
        <v>26625.040638338669</v>
      </c>
      <c r="I65" s="1">
        <f t="shared" si="13"/>
        <v>26625.040638338669</v>
      </c>
      <c r="J65" s="1">
        <f t="shared" si="25"/>
        <v>10144.140481202337</v>
      </c>
      <c r="K65" s="1">
        <f t="shared" si="14"/>
        <v>31314.255631157113</v>
      </c>
      <c r="L65" s="1">
        <f t="shared" si="15"/>
        <v>31314.255631157113</v>
      </c>
      <c r="M65" s="1">
        <f t="shared" si="16"/>
        <v>31314.255631157113</v>
      </c>
      <c r="N65" s="1">
        <f t="shared" si="17"/>
        <v>26322.792136268043</v>
      </c>
      <c r="O65" s="1">
        <f t="shared" si="18"/>
        <v>26322.792136268043</v>
      </c>
      <c r="P65" s="1">
        <f t="shared" si="19"/>
        <v>26322.792136268043</v>
      </c>
      <c r="Q65" s="1">
        <f t="shared" si="20"/>
        <v>26322.792136268043</v>
      </c>
      <c r="R65" s="1">
        <f t="shared" si="26"/>
        <v>26322.792136268043</v>
      </c>
      <c r="S65" s="1">
        <f t="shared" si="22"/>
        <v>26322.792136268043</v>
      </c>
      <c r="T65" s="1">
        <f t="shared" si="23"/>
        <v>26322.792136268043</v>
      </c>
      <c r="U65" s="1">
        <f t="shared" si="24"/>
        <v>26322.792136268043</v>
      </c>
    </row>
    <row r="66" spans="1:21" x14ac:dyDescent="0.3">
      <c r="A66" t="s">
        <v>152</v>
      </c>
      <c r="B66" s="11">
        <v>3.2257033474659999E-3</v>
      </c>
      <c r="C66" s="24">
        <f t="shared" si="7"/>
        <v>23134.317970211087</v>
      </c>
      <c r="D66" s="24">
        <f t="shared" si="8"/>
        <v>24313.040374518339</v>
      </c>
      <c r="E66" s="24">
        <f t="shared" si="9"/>
        <v>24313.040374518339</v>
      </c>
      <c r="F66" s="24">
        <f t="shared" si="10"/>
        <v>13394.225005445407</v>
      </c>
      <c r="G66" s="29">
        <f t="shared" si="11"/>
        <v>30431.214124345868</v>
      </c>
      <c r="H66" s="1">
        <f t="shared" si="12"/>
        <v>30431.214124053997</v>
      </c>
      <c r="I66" s="1">
        <f t="shared" si="13"/>
        <v>30431.214124053997</v>
      </c>
      <c r="J66" s="1">
        <f t="shared" si="25"/>
        <v>11594.292578973294</v>
      </c>
      <c r="K66" s="1">
        <f t="shared" si="14"/>
        <v>35790.774226084563</v>
      </c>
      <c r="L66" s="1">
        <f t="shared" si="15"/>
        <v>35790.774226084563</v>
      </c>
      <c r="M66" s="1">
        <f t="shared" si="16"/>
        <v>35790.774226084563</v>
      </c>
      <c r="N66" s="1">
        <f t="shared" si="17"/>
        <v>30085.757791794298</v>
      </c>
      <c r="O66" s="1">
        <f t="shared" si="18"/>
        <v>30085.757791794298</v>
      </c>
      <c r="P66" s="1">
        <f t="shared" si="19"/>
        <v>30085.757791794298</v>
      </c>
      <c r="Q66" s="1">
        <f t="shared" si="20"/>
        <v>30085.757791794298</v>
      </c>
      <c r="R66" s="1">
        <f t="shared" si="26"/>
        <v>30085.757791794298</v>
      </c>
      <c r="S66" s="1">
        <f t="shared" si="22"/>
        <v>30085.757791794298</v>
      </c>
      <c r="T66" s="1">
        <f t="shared" si="23"/>
        <v>30085.757791794298</v>
      </c>
      <c r="U66" s="1">
        <f t="shared" si="24"/>
        <v>30085.757791794298</v>
      </c>
    </row>
    <row r="67" spans="1:21" x14ac:dyDescent="0.3">
      <c r="A67" t="s">
        <v>153</v>
      </c>
      <c r="B67" s="11">
        <v>1.091919983965E-3</v>
      </c>
      <c r="C67" s="24">
        <f t="shared" si="7"/>
        <v>7831.1057732317895</v>
      </c>
      <c r="D67" s="24">
        <f t="shared" si="8"/>
        <v>8230.1103964627</v>
      </c>
      <c r="E67" s="24">
        <f t="shared" si="9"/>
        <v>8230.1103964627</v>
      </c>
      <c r="F67" s="24">
        <f t="shared" si="10"/>
        <v>4534.0257233073753</v>
      </c>
      <c r="G67" s="29">
        <f t="shared" si="11"/>
        <v>10301.14900826027</v>
      </c>
      <c r="H67" s="1">
        <f t="shared" si="12"/>
        <v>10301.14900816147</v>
      </c>
      <c r="I67" s="1">
        <f t="shared" si="13"/>
        <v>10301.14900816147</v>
      </c>
      <c r="J67" s="1">
        <f t="shared" si="25"/>
        <v>3924.7377713339092</v>
      </c>
      <c r="K67" s="1">
        <f t="shared" si="14"/>
        <v>12115.39233753209</v>
      </c>
      <c r="L67" s="1">
        <f t="shared" si="15"/>
        <v>12115.39233753209</v>
      </c>
      <c r="M67" s="1">
        <f t="shared" si="16"/>
        <v>12115.39233753209</v>
      </c>
      <c r="N67" s="1">
        <f t="shared" si="17"/>
        <v>10184.209961959985</v>
      </c>
      <c r="O67" s="1">
        <f t="shared" si="18"/>
        <v>10184.209961959985</v>
      </c>
      <c r="P67" s="1">
        <f t="shared" si="19"/>
        <v>10184.209961959985</v>
      </c>
      <c r="Q67" s="1">
        <f t="shared" si="20"/>
        <v>10184.209961959985</v>
      </c>
      <c r="R67" s="1">
        <f t="shared" si="26"/>
        <v>10184.209961959985</v>
      </c>
      <c r="S67" s="1">
        <f t="shared" si="22"/>
        <v>10184.209961959985</v>
      </c>
      <c r="T67" s="1">
        <f t="shared" si="23"/>
        <v>10184.209961959985</v>
      </c>
      <c r="U67" s="1">
        <f t="shared" si="24"/>
        <v>10184.209961959985</v>
      </c>
    </row>
    <row r="68" spans="1:21" x14ac:dyDescent="0.3">
      <c r="A68" t="s">
        <v>154</v>
      </c>
      <c r="B68" s="11">
        <v>2.9351181863640002E-3</v>
      </c>
      <c r="C68" s="24">
        <f t="shared" si="7"/>
        <v>21050.279610130754</v>
      </c>
      <c r="D68" s="24">
        <f t="shared" si="8"/>
        <v>22122.817656220683</v>
      </c>
      <c r="E68" s="24">
        <f t="shared" si="9"/>
        <v>22122.817656220683</v>
      </c>
      <c r="F68" s="24">
        <f t="shared" si="10"/>
        <v>12187.615899837065</v>
      </c>
      <c r="G68" s="29">
        <f t="shared" si="11"/>
        <v>27689.840133523328</v>
      </c>
      <c r="H68" s="1">
        <f t="shared" si="12"/>
        <v>27689.840133257749</v>
      </c>
      <c r="I68" s="1">
        <f t="shared" si="13"/>
        <v>27689.840133257749</v>
      </c>
      <c r="J68" s="1">
        <f t="shared" si="25"/>
        <v>10549.829088686334</v>
      </c>
      <c r="K68" s="1">
        <f t="shared" si="14"/>
        <v>32566.588126447667</v>
      </c>
      <c r="L68" s="1">
        <f t="shared" si="15"/>
        <v>32566.588126447667</v>
      </c>
      <c r="M68" s="1">
        <f t="shared" si="16"/>
        <v>32566.588126447667</v>
      </c>
      <c r="N68" s="1">
        <f t="shared" si="17"/>
        <v>27375.503985698935</v>
      </c>
      <c r="O68" s="1">
        <f t="shared" si="18"/>
        <v>27375.503985698935</v>
      </c>
      <c r="P68" s="1">
        <f t="shared" si="19"/>
        <v>27375.503985698935</v>
      </c>
      <c r="Q68" s="1">
        <f t="shared" si="20"/>
        <v>27375.503985698935</v>
      </c>
      <c r="R68" s="1">
        <f t="shared" si="26"/>
        <v>27375.503985698935</v>
      </c>
      <c r="S68" s="1">
        <f t="shared" si="22"/>
        <v>27375.503985698935</v>
      </c>
      <c r="T68" s="1">
        <f t="shared" si="23"/>
        <v>27375.503985698935</v>
      </c>
      <c r="U68" s="1">
        <f t="shared" si="24"/>
        <v>27375.503985698935</v>
      </c>
    </row>
    <row r="69" spans="1:21" x14ac:dyDescent="0.3">
      <c r="A69" t="s">
        <v>155</v>
      </c>
      <c r="B69" s="11">
        <v>1.4164176879220001E-3</v>
      </c>
      <c r="C69" s="24">
        <f t="shared" si="7"/>
        <v>10158.360407431777</v>
      </c>
      <c r="D69" s="24">
        <f t="shared" si="8"/>
        <v>10675.941561917756</v>
      </c>
      <c r="E69" s="24">
        <f t="shared" si="9"/>
        <v>10675.941561917756</v>
      </c>
      <c r="F69" s="24">
        <f t="shared" si="10"/>
        <v>5881.4513208797152</v>
      </c>
      <c r="G69" s="29">
        <f t="shared" si="11"/>
        <v>13362.453179250269</v>
      </c>
      <c r="H69" s="1">
        <f t="shared" si="12"/>
        <v>13362.453179122107</v>
      </c>
      <c r="I69" s="1">
        <f t="shared" si="13"/>
        <v>13362.453179122107</v>
      </c>
      <c r="J69" s="1">
        <f t="shared" si="25"/>
        <v>5091.0946602394151</v>
      </c>
      <c r="K69" s="1">
        <f t="shared" si="14"/>
        <v>15715.854874898208</v>
      </c>
      <c r="L69" s="1">
        <f t="shared" si="15"/>
        <v>15715.854874898208</v>
      </c>
      <c r="M69" s="1">
        <f t="shared" si="16"/>
        <v>15715.854874898208</v>
      </c>
      <c r="N69" s="1">
        <f t="shared" si="17"/>
        <v>13210.762088308787</v>
      </c>
      <c r="O69" s="1">
        <f t="shared" si="18"/>
        <v>13210.762088308787</v>
      </c>
      <c r="P69" s="1">
        <f t="shared" si="19"/>
        <v>13210.762088308787</v>
      </c>
      <c r="Q69" s="1">
        <f t="shared" si="20"/>
        <v>13210.762088308787</v>
      </c>
      <c r="R69" s="1">
        <f t="shared" si="26"/>
        <v>13210.762088308787</v>
      </c>
      <c r="S69" s="1">
        <f t="shared" si="22"/>
        <v>13210.762088308787</v>
      </c>
      <c r="T69" s="1">
        <f t="shared" si="23"/>
        <v>13210.762088308787</v>
      </c>
      <c r="U69" s="1">
        <f t="shared" si="24"/>
        <v>13210.762088308787</v>
      </c>
    </row>
    <row r="70" spans="1:21" x14ac:dyDescent="0.3">
      <c r="A70" t="s">
        <v>93</v>
      </c>
      <c r="B70" s="11">
        <v>3.69858432093E-3</v>
      </c>
      <c r="C70" s="24">
        <f t="shared" si="7"/>
        <v>26525.757797054754</v>
      </c>
      <c r="D70" s="24">
        <f t="shared" si="8"/>
        <v>27877.278297761823</v>
      </c>
      <c r="E70" s="24">
        <f t="shared" si="9"/>
        <v>27877.278297761823</v>
      </c>
      <c r="F70" s="24">
        <f t="shared" si="10"/>
        <v>15357.788754835614</v>
      </c>
      <c r="G70" s="29">
        <f t="shared" si="11"/>
        <v>34892.362782084856</v>
      </c>
      <c r="H70" s="1">
        <f t="shared" si="12"/>
        <v>34892.362781750191</v>
      </c>
      <c r="I70" s="1">
        <f t="shared" si="13"/>
        <v>34892.362781750191</v>
      </c>
      <c r="J70" s="1">
        <f t="shared" si="25"/>
        <v>13293.990217219651</v>
      </c>
      <c r="K70" s="1">
        <f t="shared" si="14"/>
        <v>41037.622536037372</v>
      </c>
      <c r="L70" s="1">
        <f t="shared" si="15"/>
        <v>41037.622536037372</v>
      </c>
      <c r="M70" s="1">
        <f t="shared" si="16"/>
        <v>41037.622536037372</v>
      </c>
      <c r="N70" s="1">
        <f t="shared" si="17"/>
        <v>34496.263315546828</v>
      </c>
      <c r="O70" s="1">
        <f t="shared" si="18"/>
        <v>34496.263315546828</v>
      </c>
      <c r="P70" s="1">
        <f t="shared" si="19"/>
        <v>34496.263315546828</v>
      </c>
      <c r="Q70" s="1">
        <f t="shared" si="20"/>
        <v>34496.263315546828</v>
      </c>
      <c r="R70" s="1">
        <f t="shared" si="26"/>
        <v>34496.263315546828</v>
      </c>
      <c r="S70" s="1">
        <f t="shared" si="22"/>
        <v>34496.263315546828</v>
      </c>
      <c r="T70" s="1">
        <f t="shared" si="23"/>
        <v>34496.263315546828</v>
      </c>
      <c r="U70" s="1">
        <f t="shared" si="24"/>
        <v>34496.263315546828</v>
      </c>
    </row>
    <row r="71" spans="1:21" x14ac:dyDescent="0.3">
      <c r="A71" t="s">
        <v>94</v>
      </c>
      <c r="B71" s="11">
        <v>1.8140190469E-3</v>
      </c>
      <c r="C71" s="24">
        <f t="shared" si="7"/>
        <v>13009.904791142979</v>
      </c>
      <c r="D71" s="24">
        <f t="shared" si="8"/>
        <v>13672.77569466262</v>
      </c>
      <c r="E71" s="24">
        <f t="shared" si="9"/>
        <v>13672.77569466262</v>
      </c>
      <c r="F71" s="24">
        <f t="shared" si="10"/>
        <v>7532.4283299111803</v>
      </c>
      <c r="G71" s="29">
        <f t="shared" si="11"/>
        <v>17113.41561685178</v>
      </c>
      <c r="H71" s="1">
        <f t="shared" si="12"/>
        <v>17113.415616687642</v>
      </c>
      <c r="I71" s="1">
        <f t="shared" si="13"/>
        <v>17113.415616687642</v>
      </c>
      <c r="J71" s="1">
        <f t="shared" si="25"/>
        <v>6520.2113486694607</v>
      </c>
      <c r="K71" s="1">
        <f t="shared" si="14"/>
        <v>20127.438625259179</v>
      </c>
      <c r="L71" s="1">
        <f t="shared" si="15"/>
        <v>20127.438625259179</v>
      </c>
      <c r="M71" s="1">
        <f t="shared" si="16"/>
        <v>20127.438625259179</v>
      </c>
      <c r="N71" s="1">
        <f t="shared" si="17"/>
        <v>16919.143453661993</v>
      </c>
      <c r="O71" s="1">
        <f t="shared" si="18"/>
        <v>16919.143453661993</v>
      </c>
      <c r="P71" s="1">
        <f t="shared" si="19"/>
        <v>16919.143453661993</v>
      </c>
      <c r="Q71" s="1">
        <f t="shared" si="20"/>
        <v>16919.143453661993</v>
      </c>
      <c r="R71" s="1">
        <f t="shared" si="26"/>
        <v>16919.143453661993</v>
      </c>
      <c r="S71" s="1">
        <f t="shared" si="22"/>
        <v>16919.143453661993</v>
      </c>
      <c r="T71" s="1">
        <f t="shared" si="23"/>
        <v>16919.143453661993</v>
      </c>
      <c r="U71" s="1">
        <f t="shared" si="24"/>
        <v>16919.143453661993</v>
      </c>
    </row>
    <row r="72" spans="1:21" x14ac:dyDescent="0.3">
      <c r="A72" t="s">
        <v>95</v>
      </c>
      <c r="B72" s="11">
        <v>1.875101678223E-3</v>
      </c>
      <c r="C72" s="24">
        <f t="shared" si="7"/>
        <v>13447.981347870846</v>
      </c>
      <c r="D72" s="24">
        <f t="shared" si="8"/>
        <v>14133.172799283095</v>
      </c>
      <c r="E72" s="24">
        <f t="shared" si="9"/>
        <v>14133.172799283095</v>
      </c>
      <c r="F72" s="24">
        <f t="shared" si="10"/>
        <v>7786.064334135699</v>
      </c>
      <c r="G72" s="29">
        <f t="shared" si="11"/>
        <v>17689.66781144026</v>
      </c>
      <c r="H72" s="1">
        <f t="shared" si="12"/>
        <v>17689.667811270596</v>
      </c>
      <c r="I72" s="1">
        <f t="shared" si="13"/>
        <v>17689.667811270596</v>
      </c>
      <c r="J72" s="1">
        <f t="shared" si="25"/>
        <v>6739.763434762177</v>
      </c>
      <c r="K72" s="1">
        <f t="shared" si="14"/>
        <v>20805.180634155953</v>
      </c>
      <c r="L72" s="1">
        <f t="shared" si="15"/>
        <v>20805.180634155953</v>
      </c>
      <c r="M72" s="1">
        <f t="shared" si="16"/>
        <v>20805.180634155953</v>
      </c>
      <c r="N72" s="1">
        <f t="shared" si="17"/>
        <v>17488.854010806961</v>
      </c>
      <c r="O72" s="1">
        <f t="shared" si="18"/>
        <v>17488.854010806961</v>
      </c>
      <c r="P72" s="1">
        <f t="shared" si="19"/>
        <v>17488.854010806961</v>
      </c>
      <c r="Q72" s="1">
        <f t="shared" si="20"/>
        <v>17488.854010806961</v>
      </c>
      <c r="R72" s="1">
        <f t="shared" si="26"/>
        <v>17488.854010806961</v>
      </c>
      <c r="S72" s="1">
        <f t="shared" si="22"/>
        <v>17488.854010806961</v>
      </c>
      <c r="T72" s="1">
        <f t="shared" si="23"/>
        <v>17488.854010806961</v>
      </c>
      <c r="U72" s="1">
        <f t="shared" si="24"/>
        <v>17488.854010806961</v>
      </c>
    </row>
    <row r="73" spans="1:21" x14ac:dyDescent="0.3">
      <c r="A73" t="s">
        <v>156</v>
      </c>
      <c r="B73" s="11">
        <v>1.296352091057E-3</v>
      </c>
      <c r="C73" s="24">
        <f t="shared" si="7"/>
        <v>9297.2658193816696</v>
      </c>
      <c r="D73" s="24">
        <f t="shared" si="8"/>
        <v>9770.9731287657814</v>
      </c>
      <c r="E73" s="24">
        <f t="shared" si="9"/>
        <v>9770.9731287657814</v>
      </c>
      <c r="F73" s="24">
        <f t="shared" si="10"/>
        <v>5382.8978438260219</v>
      </c>
      <c r="G73" s="29">
        <f t="shared" si="11"/>
        <v>12229.756990669735</v>
      </c>
      <c r="H73" s="1">
        <f t="shared" si="12"/>
        <v>12229.756990552438</v>
      </c>
      <c r="I73" s="1">
        <f t="shared" si="13"/>
        <v>12229.756990552438</v>
      </c>
      <c r="J73" s="1">
        <f t="shared" si="25"/>
        <v>4659.5374124796554</v>
      </c>
      <c r="K73" s="1">
        <f t="shared" si="14"/>
        <v>14383.66768753919</v>
      </c>
      <c r="L73" s="1">
        <f t="shared" si="15"/>
        <v>14383.66768753919</v>
      </c>
      <c r="M73" s="1">
        <f t="shared" si="16"/>
        <v>14383.66768753919</v>
      </c>
      <c r="N73" s="1">
        <f t="shared" si="17"/>
        <v>12090.924311147637</v>
      </c>
      <c r="O73" s="1">
        <f t="shared" si="18"/>
        <v>12090.924311147637</v>
      </c>
      <c r="P73" s="1">
        <f t="shared" si="19"/>
        <v>12090.924311147637</v>
      </c>
      <c r="Q73" s="1">
        <f t="shared" si="20"/>
        <v>12090.924311147637</v>
      </c>
      <c r="R73" s="1">
        <f t="shared" si="26"/>
        <v>12090.924311147637</v>
      </c>
      <c r="S73" s="1">
        <f t="shared" si="22"/>
        <v>12090.924311147637</v>
      </c>
      <c r="T73" s="1">
        <f t="shared" si="23"/>
        <v>12090.924311147637</v>
      </c>
      <c r="U73" s="1">
        <f t="shared" si="24"/>
        <v>12090.924311147637</v>
      </c>
    </row>
    <row r="74" spans="1:21" x14ac:dyDescent="0.3">
      <c r="A74" t="s">
        <v>157</v>
      </c>
      <c r="B74" s="11">
        <v>2.5430640140459999E-3</v>
      </c>
      <c r="C74" s="24">
        <f t="shared" si="7"/>
        <v>18238.518915807283</v>
      </c>
      <c r="D74" s="24">
        <f t="shared" si="8"/>
        <v>19167.794241543092</v>
      </c>
      <c r="E74" s="24">
        <f t="shared" si="9"/>
        <v>19167.794241543092</v>
      </c>
      <c r="F74" s="24">
        <f t="shared" si="10"/>
        <v>10559.672709563176</v>
      </c>
      <c r="G74" s="29">
        <f t="shared" si="11"/>
        <v>23991.209732335137</v>
      </c>
      <c r="H74" s="1">
        <f t="shared" si="12"/>
        <v>23991.209732105031</v>
      </c>
      <c r="I74" s="1">
        <f t="shared" si="13"/>
        <v>23991.209732105031</v>
      </c>
      <c r="J74" s="1">
        <f t="shared" si="25"/>
        <v>9140.6509061256311</v>
      </c>
      <c r="K74" s="1">
        <f t="shared" si="14"/>
        <v>28216.55315598115</v>
      </c>
      <c r="L74" s="1">
        <f t="shared" si="15"/>
        <v>28216.55315598115</v>
      </c>
      <c r="M74" s="1">
        <f t="shared" si="16"/>
        <v>28216.55315598115</v>
      </c>
      <c r="N74" s="1">
        <f t="shared" si="17"/>
        <v>23718.860581435587</v>
      </c>
      <c r="O74" s="1">
        <f t="shared" si="18"/>
        <v>23718.860581435587</v>
      </c>
      <c r="P74" s="1">
        <f t="shared" si="19"/>
        <v>23718.860581435587</v>
      </c>
      <c r="Q74" s="1">
        <f t="shared" si="20"/>
        <v>23718.860581435587</v>
      </c>
      <c r="R74" s="1">
        <f t="shared" si="26"/>
        <v>23718.860581435587</v>
      </c>
      <c r="S74" s="1">
        <f t="shared" si="22"/>
        <v>23718.860581435587</v>
      </c>
      <c r="T74" s="1">
        <f t="shared" si="23"/>
        <v>23718.860581435587</v>
      </c>
      <c r="U74" s="1">
        <f t="shared" si="24"/>
        <v>23718.860581435587</v>
      </c>
    </row>
    <row r="75" spans="1:21" x14ac:dyDescent="0.3">
      <c r="A75" t="s">
        <v>158</v>
      </c>
      <c r="B75" s="11">
        <v>1.247104517575E-3</v>
      </c>
      <c r="C75" s="24">
        <f t="shared" si="7"/>
        <v>8944.0687328954227</v>
      </c>
      <c r="D75" s="24">
        <f t="shared" si="8"/>
        <v>9399.7802094430772</v>
      </c>
      <c r="E75" s="24">
        <f t="shared" si="9"/>
        <v>9399.7802094430772</v>
      </c>
      <c r="F75" s="24">
        <f t="shared" si="10"/>
        <v>5178.4050529101123</v>
      </c>
      <c r="G75" s="29">
        <f t="shared" si="11"/>
        <v>11765.15647031733</v>
      </c>
      <c r="H75" s="1">
        <f t="shared" si="12"/>
        <v>11765.156470204487</v>
      </c>
      <c r="I75" s="1">
        <f t="shared" si="13"/>
        <v>11765.156470204487</v>
      </c>
      <c r="J75" s="1">
        <f t="shared" si="25"/>
        <v>4482.5246142620681</v>
      </c>
      <c r="K75" s="1">
        <f t="shared" si="14"/>
        <v>13837.241499569544</v>
      </c>
      <c r="L75" s="1">
        <f t="shared" si="15"/>
        <v>13837.241499569544</v>
      </c>
      <c r="M75" s="1">
        <f t="shared" si="16"/>
        <v>13837.241499569544</v>
      </c>
      <c r="N75" s="1">
        <f t="shared" si="17"/>
        <v>11631.597954067413</v>
      </c>
      <c r="O75" s="1">
        <f t="shared" si="18"/>
        <v>11631.597954067413</v>
      </c>
      <c r="P75" s="1">
        <f t="shared" si="19"/>
        <v>11631.597954067413</v>
      </c>
      <c r="Q75" s="1">
        <f t="shared" si="20"/>
        <v>11631.597954067413</v>
      </c>
      <c r="R75" s="1">
        <f t="shared" si="26"/>
        <v>11631.597954067413</v>
      </c>
      <c r="S75" s="1">
        <f t="shared" si="22"/>
        <v>11631.597954067413</v>
      </c>
      <c r="T75" s="1">
        <f t="shared" si="23"/>
        <v>11631.597954067413</v>
      </c>
      <c r="U75" s="1">
        <f t="shared" si="24"/>
        <v>11631.597954067413</v>
      </c>
    </row>
    <row r="76" spans="1:21" x14ac:dyDescent="0.3">
      <c r="A76" t="s">
        <v>159</v>
      </c>
      <c r="B76" s="11">
        <v>3.7440315152429998E-3</v>
      </c>
      <c r="C76" s="24">
        <f t="shared" si="7"/>
        <v>26851.69906655086</v>
      </c>
      <c r="D76" s="24">
        <f t="shared" si="8"/>
        <v>28219.826682165665</v>
      </c>
      <c r="E76" s="24">
        <f t="shared" si="9"/>
        <v>28219.826682165665</v>
      </c>
      <c r="F76" s="24">
        <f t="shared" si="10"/>
        <v>15546.501069925815</v>
      </c>
      <c r="G76" s="29">
        <f t="shared" si="11"/>
        <v>35321.110609307128</v>
      </c>
      <c r="H76" s="1">
        <f t="shared" si="12"/>
        <v>35321.110608968353</v>
      </c>
      <c r="I76" s="1">
        <f t="shared" si="13"/>
        <v>35321.110608968353</v>
      </c>
      <c r="J76" s="1">
        <f t="shared" ref="J76:J107" si="27">$J$4*B76</f>
        <v>13457.343139357487</v>
      </c>
      <c r="K76" s="1">
        <f t="shared" si="14"/>
        <v>41541.881637279082</v>
      </c>
      <c r="L76" s="1">
        <f t="shared" si="15"/>
        <v>41541.881637279082</v>
      </c>
      <c r="M76" s="1">
        <f t="shared" si="16"/>
        <v>41541.881637279082</v>
      </c>
      <c r="N76" s="1">
        <f t="shared" si="17"/>
        <v>34920.143980671113</v>
      </c>
      <c r="O76" s="1">
        <f t="shared" si="18"/>
        <v>34920.143980671113</v>
      </c>
      <c r="P76" s="1">
        <f t="shared" si="19"/>
        <v>34920.143980671113</v>
      </c>
      <c r="Q76" s="1">
        <f t="shared" si="20"/>
        <v>34920.143980671113</v>
      </c>
      <c r="R76" s="1">
        <f t="shared" si="26"/>
        <v>34920.143980671113</v>
      </c>
      <c r="S76" s="1">
        <f t="shared" si="22"/>
        <v>34920.143980671113</v>
      </c>
      <c r="T76" s="1">
        <f t="shared" si="23"/>
        <v>34920.143980671113</v>
      </c>
      <c r="U76" s="1">
        <f t="shared" si="24"/>
        <v>34920.143980671113</v>
      </c>
    </row>
    <row r="77" spans="1:21" x14ac:dyDescent="0.3">
      <c r="A77" t="s">
        <v>160</v>
      </c>
      <c r="B77" s="11">
        <v>9.3015066958459999E-3</v>
      </c>
      <c r="C77" s="24">
        <f t="shared" ref="C77:C131" si="28">$C$4*B77</f>
        <v>66709.176363905237</v>
      </c>
      <c r="D77" s="24">
        <f t="shared" ref="D77:D131" si="29">$D$4*B77</f>
        <v>70108.092245249514</v>
      </c>
      <c r="E77" s="24">
        <f t="shared" ref="E77:E131" si="30">$E$4*B77</f>
        <v>70108.092245249514</v>
      </c>
      <c r="F77" s="24">
        <f t="shared" ref="F77:F131" si="31">$F$4*B77</f>
        <v>38623.04128855779</v>
      </c>
      <c r="G77" s="29">
        <f t="shared" ref="G77:G131" si="32">$G$4*B77</f>
        <v>87750.208698727831</v>
      </c>
      <c r="H77" s="1">
        <f t="shared" ref="H77:H131" si="33">$H$4*B77</f>
        <v>87750.208697886192</v>
      </c>
      <c r="I77" s="1">
        <f t="shared" ref="I77:I131" si="34">$I$4*B77</f>
        <v>87750.208697886192</v>
      </c>
      <c r="J77" s="1">
        <f t="shared" si="27"/>
        <v>33432.829507287606</v>
      </c>
      <c r="K77" s="1">
        <f t="shared" ref="K77:K131" si="35">$K$4*$B77</f>
        <v>103204.81775702004</v>
      </c>
      <c r="L77" s="1">
        <f t="shared" ref="L77:L131" si="36">$L$4*$B77</f>
        <v>103204.81775702004</v>
      </c>
      <c r="M77" s="1">
        <f t="shared" ref="M77:M131" si="37">$M$4*$B77</f>
        <v>103204.81775702004</v>
      </c>
      <c r="N77" s="1">
        <f t="shared" ref="N77:N131" si="38">$N$4*$B77</f>
        <v>86754.064898686498</v>
      </c>
      <c r="O77" s="1">
        <f t="shared" ref="O77:O131" si="39">$O$4*$B77</f>
        <v>86754.064898686498</v>
      </c>
      <c r="P77" s="1">
        <f t="shared" ref="P77:P131" si="40">$P$4*$B77</f>
        <v>86754.064898686498</v>
      </c>
      <c r="Q77" s="1">
        <f t="shared" ref="Q77:Q131" si="41">$Q$4*$B77</f>
        <v>86754.064898686498</v>
      </c>
      <c r="R77" s="1">
        <f t="shared" ref="R77:R108" si="42">$R$4*$B77</f>
        <v>86754.064898686498</v>
      </c>
      <c r="S77" s="1">
        <f t="shared" ref="S77:S131" si="43">$S$4*$B77</f>
        <v>86754.064898686498</v>
      </c>
      <c r="T77" s="1">
        <f t="shared" ref="T77:T131" si="44">$T$4*$B77</f>
        <v>86754.064898686498</v>
      </c>
      <c r="U77" s="1">
        <f t="shared" ref="U77:U131" si="45">$U$4*$B77</f>
        <v>86754.064898686498</v>
      </c>
    </row>
    <row r="78" spans="1:21" x14ac:dyDescent="0.3">
      <c r="A78" t="s">
        <v>96</v>
      </c>
      <c r="B78" s="11">
        <v>4.8777618689373997E-2</v>
      </c>
      <c r="C78" s="24">
        <f t="shared" si="28"/>
        <v>349826.632841532</v>
      </c>
      <c r="D78" s="24">
        <f t="shared" si="29"/>
        <v>367650.73685378954</v>
      </c>
      <c r="E78" s="24">
        <f t="shared" si="30"/>
        <v>367650.73685378954</v>
      </c>
      <c r="F78" s="24">
        <f t="shared" si="31"/>
        <v>202541.3776714881</v>
      </c>
      <c r="G78" s="29">
        <f t="shared" si="32"/>
        <v>460166.97722005285</v>
      </c>
      <c r="H78" s="1">
        <f t="shared" si="33"/>
        <v>460166.97721563926</v>
      </c>
      <c r="I78" s="1">
        <f t="shared" si="34"/>
        <v>460166.97721563926</v>
      </c>
      <c r="J78" s="1">
        <f t="shared" si="27"/>
        <v>175323.61828451091</v>
      </c>
      <c r="K78" s="1">
        <f t="shared" si="35"/>
        <v>541211.80708351813</v>
      </c>
      <c r="L78" s="1">
        <f t="shared" si="36"/>
        <v>541211.80708351813</v>
      </c>
      <c r="M78" s="1">
        <f t="shared" si="37"/>
        <v>541211.80708351813</v>
      </c>
      <c r="N78" s="1">
        <f t="shared" si="38"/>
        <v>454943.14370285504</v>
      </c>
      <c r="O78" s="1">
        <f t="shared" si="39"/>
        <v>454943.14370285504</v>
      </c>
      <c r="P78" s="1">
        <f t="shared" si="40"/>
        <v>454943.14370285504</v>
      </c>
      <c r="Q78" s="1">
        <f t="shared" si="41"/>
        <v>454943.14370285504</v>
      </c>
      <c r="R78" s="1">
        <f t="shared" si="42"/>
        <v>454943.14370285504</v>
      </c>
      <c r="S78" s="1">
        <f t="shared" si="43"/>
        <v>454943.14370285504</v>
      </c>
      <c r="T78" s="1">
        <f t="shared" si="44"/>
        <v>454943.14370285504</v>
      </c>
      <c r="U78" s="1">
        <f t="shared" si="45"/>
        <v>454943.14370285504</v>
      </c>
    </row>
    <row r="79" spans="1:21" x14ac:dyDescent="0.3">
      <c r="A79" t="s">
        <v>97</v>
      </c>
      <c r="B79" s="11">
        <v>1.9672310708690002E-3</v>
      </c>
      <c r="C79" s="24">
        <f t="shared" si="28"/>
        <v>14108.721172427035</v>
      </c>
      <c r="D79" s="24">
        <f t="shared" si="29"/>
        <v>14827.578143420422</v>
      </c>
      <c r="E79" s="24">
        <f t="shared" si="30"/>
        <v>14827.578143420422</v>
      </c>
      <c r="F79" s="24">
        <f t="shared" si="31"/>
        <v>8168.617123959023</v>
      </c>
      <c r="G79" s="29">
        <f t="shared" si="32"/>
        <v>18558.8144665283</v>
      </c>
      <c r="H79" s="1">
        <f t="shared" si="33"/>
        <v>18558.814466350301</v>
      </c>
      <c r="I79" s="1">
        <f t="shared" si="34"/>
        <v>18558.814466350301</v>
      </c>
      <c r="J79" s="1">
        <f t="shared" si="27"/>
        <v>7070.9083102821032</v>
      </c>
      <c r="K79" s="1">
        <f t="shared" si="35"/>
        <v>21827.401817132868</v>
      </c>
      <c r="L79" s="1">
        <f t="shared" si="36"/>
        <v>21827.401817132868</v>
      </c>
      <c r="M79" s="1">
        <f t="shared" si="37"/>
        <v>21827.401817132868</v>
      </c>
      <c r="N79" s="1">
        <f t="shared" si="38"/>
        <v>18348.13407908419</v>
      </c>
      <c r="O79" s="1">
        <f t="shared" si="39"/>
        <v>18348.13407908419</v>
      </c>
      <c r="P79" s="1">
        <f t="shared" si="40"/>
        <v>18348.13407908419</v>
      </c>
      <c r="Q79" s="1">
        <f t="shared" si="41"/>
        <v>18348.13407908419</v>
      </c>
      <c r="R79" s="1">
        <f t="shared" si="42"/>
        <v>18348.13407908419</v>
      </c>
      <c r="S79" s="1">
        <f t="shared" si="43"/>
        <v>18348.13407908419</v>
      </c>
      <c r="T79" s="1">
        <f t="shared" si="44"/>
        <v>18348.13407908419</v>
      </c>
      <c r="U79" s="1">
        <f t="shared" si="45"/>
        <v>18348.13407908419</v>
      </c>
    </row>
    <row r="80" spans="1:21" x14ac:dyDescent="0.3">
      <c r="A80" t="s">
        <v>98</v>
      </c>
      <c r="B80" s="11">
        <v>4.337377037965E-3</v>
      </c>
      <c r="C80" s="24">
        <f t="shared" si="28"/>
        <v>31107.094715265746</v>
      </c>
      <c r="D80" s="24">
        <f t="shared" si="29"/>
        <v>32692.040055820209</v>
      </c>
      <c r="E80" s="24">
        <f t="shared" si="30"/>
        <v>32692.040055820209</v>
      </c>
      <c r="F80" s="24">
        <f t="shared" si="31"/>
        <v>18010.274883334692</v>
      </c>
      <c r="G80" s="29">
        <f t="shared" si="32"/>
        <v>40918.719163689369</v>
      </c>
      <c r="H80" s="1">
        <f t="shared" si="33"/>
        <v>40918.719163296904</v>
      </c>
      <c r="I80" s="1">
        <f t="shared" si="34"/>
        <v>40918.719163296904</v>
      </c>
      <c r="J80" s="1">
        <f t="shared" si="27"/>
        <v>15590.031998135202</v>
      </c>
      <c r="K80" s="1">
        <f t="shared" si="35"/>
        <v>48125.343708732034</v>
      </c>
      <c r="L80" s="1">
        <f t="shared" si="36"/>
        <v>48125.343708732034</v>
      </c>
      <c r="M80" s="1">
        <f t="shared" si="37"/>
        <v>48125.343708732034</v>
      </c>
      <c r="N80" s="1">
        <f t="shared" si="38"/>
        <v>40454.20826388643</v>
      </c>
      <c r="O80" s="1">
        <f t="shared" si="39"/>
        <v>40454.20826388643</v>
      </c>
      <c r="P80" s="1">
        <f t="shared" si="40"/>
        <v>40454.20826388643</v>
      </c>
      <c r="Q80" s="1">
        <f t="shared" si="41"/>
        <v>40454.20826388643</v>
      </c>
      <c r="R80" s="1">
        <f t="shared" si="42"/>
        <v>40454.20826388643</v>
      </c>
      <c r="S80" s="1">
        <f t="shared" si="43"/>
        <v>40454.20826388643</v>
      </c>
      <c r="T80" s="1">
        <f t="shared" si="44"/>
        <v>40454.20826388643</v>
      </c>
      <c r="U80" s="1">
        <f t="shared" si="45"/>
        <v>40454.20826388643</v>
      </c>
    </row>
    <row r="81" spans="1:21" x14ac:dyDescent="0.3">
      <c r="A81" t="s">
        <v>161</v>
      </c>
      <c r="B81" s="11">
        <v>7.178981419196E-3</v>
      </c>
      <c r="C81" s="24">
        <f t="shared" si="28"/>
        <v>51486.70567750281</v>
      </c>
      <c r="D81" s="24">
        <f t="shared" si="29"/>
        <v>54110.017658612065</v>
      </c>
      <c r="E81" s="24">
        <f t="shared" si="30"/>
        <v>54110.017658612065</v>
      </c>
      <c r="F81" s="24">
        <f t="shared" si="31"/>
        <v>29809.589438582607</v>
      </c>
      <c r="G81" s="29">
        <f t="shared" si="32"/>
        <v>67726.352125303907</v>
      </c>
      <c r="H81" s="1">
        <f t="shared" si="33"/>
        <v>67726.352124654339</v>
      </c>
      <c r="I81" s="1">
        <f t="shared" si="34"/>
        <v>67726.352124654339</v>
      </c>
      <c r="J81" s="1">
        <f t="shared" si="27"/>
        <v>25803.740154393938</v>
      </c>
      <c r="K81" s="1">
        <f t="shared" si="35"/>
        <v>79654.349910863413</v>
      </c>
      <c r="L81" s="1">
        <f t="shared" si="36"/>
        <v>79654.349910863413</v>
      </c>
      <c r="M81" s="1">
        <f t="shared" si="37"/>
        <v>79654.349910863413</v>
      </c>
      <c r="N81" s="1">
        <f t="shared" si="38"/>
        <v>66957.519927984977</v>
      </c>
      <c r="O81" s="1">
        <f t="shared" si="39"/>
        <v>66957.519927984977</v>
      </c>
      <c r="P81" s="1">
        <f t="shared" si="40"/>
        <v>66957.519927984977</v>
      </c>
      <c r="Q81" s="1">
        <f t="shared" si="41"/>
        <v>66957.519927984977</v>
      </c>
      <c r="R81" s="1">
        <f t="shared" si="42"/>
        <v>66957.519927984977</v>
      </c>
      <c r="S81" s="1">
        <f t="shared" si="43"/>
        <v>66957.519927984977</v>
      </c>
      <c r="T81" s="1">
        <f t="shared" si="44"/>
        <v>66957.519927984977</v>
      </c>
      <c r="U81" s="1">
        <f t="shared" si="45"/>
        <v>66957.519927984977</v>
      </c>
    </row>
    <row r="82" spans="1:21" x14ac:dyDescent="0.3">
      <c r="A82" t="s">
        <v>162</v>
      </c>
      <c r="B82" s="11">
        <v>5.8017691485060001E-3</v>
      </c>
      <c r="C82" s="24">
        <f t="shared" si="28"/>
        <v>41609.521339504812</v>
      </c>
      <c r="D82" s="24">
        <f t="shared" si="29"/>
        <v>43729.578438163575</v>
      </c>
      <c r="E82" s="24">
        <f t="shared" si="30"/>
        <v>43729.578438163575</v>
      </c>
      <c r="F82" s="24">
        <f t="shared" si="31"/>
        <v>24090.932436731109</v>
      </c>
      <c r="G82" s="29">
        <f t="shared" si="32"/>
        <v>54733.761986174351</v>
      </c>
      <c r="H82" s="1">
        <f t="shared" si="33"/>
        <v>54733.761985649384</v>
      </c>
      <c r="I82" s="1">
        <f t="shared" si="34"/>
        <v>54733.761985649384</v>
      </c>
      <c r="J82" s="1">
        <f t="shared" si="27"/>
        <v>20853.563312411312</v>
      </c>
      <c r="K82" s="1">
        <f t="shared" si="35"/>
        <v>64373.49853301407</v>
      </c>
      <c r="L82" s="1">
        <f t="shared" si="36"/>
        <v>64373.49853301407</v>
      </c>
      <c r="M82" s="1">
        <f t="shared" si="37"/>
        <v>64373.49853301407</v>
      </c>
      <c r="N82" s="1">
        <f t="shared" si="38"/>
        <v>54112.422180104397</v>
      </c>
      <c r="O82" s="1">
        <f t="shared" si="39"/>
        <v>54112.422180104397</v>
      </c>
      <c r="P82" s="1">
        <f t="shared" si="40"/>
        <v>54112.422180104397</v>
      </c>
      <c r="Q82" s="1">
        <f t="shared" si="41"/>
        <v>54112.422180104397</v>
      </c>
      <c r="R82" s="1">
        <f t="shared" si="42"/>
        <v>54112.422180104397</v>
      </c>
      <c r="S82" s="1">
        <f t="shared" si="43"/>
        <v>54112.422180104397</v>
      </c>
      <c r="T82" s="1">
        <f t="shared" si="44"/>
        <v>54112.422180104397</v>
      </c>
      <c r="U82" s="1">
        <f t="shared" si="45"/>
        <v>54112.422180104397</v>
      </c>
    </row>
    <row r="83" spans="1:21" x14ac:dyDescent="0.3">
      <c r="A83" t="s">
        <v>163</v>
      </c>
      <c r="B83" s="11">
        <v>1.3487753891649999E-3</v>
      </c>
      <c r="C83" s="24">
        <f t="shared" si="28"/>
        <v>9673.238783054956</v>
      </c>
      <c r="D83" s="24">
        <f t="shared" si="29"/>
        <v>10166.102384674099</v>
      </c>
      <c r="E83" s="24">
        <f t="shared" si="30"/>
        <v>10166.102384674099</v>
      </c>
      <c r="F83" s="24">
        <f t="shared" si="31"/>
        <v>5600.577330979635</v>
      </c>
      <c r="G83" s="29">
        <f t="shared" si="32"/>
        <v>12724.317226992203</v>
      </c>
      <c r="H83" s="1">
        <f t="shared" si="33"/>
        <v>12724.317226870162</v>
      </c>
      <c r="I83" s="1">
        <f t="shared" si="34"/>
        <v>12724.317226870162</v>
      </c>
      <c r="J83" s="1">
        <f t="shared" si="27"/>
        <v>4847.9648624794718</v>
      </c>
      <c r="K83" s="1">
        <f t="shared" si="35"/>
        <v>14965.330111098407</v>
      </c>
      <c r="L83" s="1">
        <f t="shared" si="36"/>
        <v>14965.330111098407</v>
      </c>
      <c r="M83" s="1">
        <f t="shared" si="37"/>
        <v>14965.330111098407</v>
      </c>
      <c r="N83" s="1">
        <f t="shared" si="38"/>
        <v>12579.870280330855</v>
      </c>
      <c r="O83" s="1">
        <f t="shared" si="39"/>
        <v>12579.870280330855</v>
      </c>
      <c r="P83" s="1">
        <f t="shared" si="40"/>
        <v>12579.870280330855</v>
      </c>
      <c r="Q83" s="1">
        <f t="shared" si="41"/>
        <v>12579.870280330855</v>
      </c>
      <c r="R83" s="1">
        <f t="shared" si="42"/>
        <v>12579.870280330855</v>
      </c>
      <c r="S83" s="1">
        <f t="shared" si="43"/>
        <v>12579.870280330855</v>
      </c>
      <c r="T83" s="1">
        <f t="shared" si="44"/>
        <v>12579.870280330855</v>
      </c>
      <c r="U83" s="1">
        <f t="shared" si="45"/>
        <v>12579.870280330855</v>
      </c>
    </row>
    <row r="84" spans="1:21" x14ac:dyDescent="0.3">
      <c r="A84" t="s">
        <v>164</v>
      </c>
      <c r="B84" s="11">
        <v>1.5723810528959999E-3</v>
      </c>
      <c r="C84" s="24">
        <f t="shared" si="28"/>
        <v>11276.909042676552</v>
      </c>
      <c r="D84" s="24">
        <f t="shared" si="29"/>
        <v>11851.481647628805</v>
      </c>
      <c r="E84" s="24">
        <f t="shared" si="30"/>
        <v>11851.481647628805</v>
      </c>
      <c r="F84" s="24">
        <f t="shared" si="31"/>
        <v>6529.0646250321906</v>
      </c>
      <c r="G84" s="29">
        <f t="shared" si="32"/>
        <v>14833.808119190951</v>
      </c>
      <c r="H84" s="1">
        <f t="shared" si="33"/>
        <v>14833.808119048677</v>
      </c>
      <c r="I84" s="1">
        <f t="shared" si="34"/>
        <v>14833.808119048677</v>
      </c>
      <c r="J84" s="1">
        <f t="shared" si="27"/>
        <v>5651.6808922406544</v>
      </c>
      <c r="K84" s="1">
        <f t="shared" si="35"/>
        <v>17446.345556166194</v>
      </c>
      <c r="L84" s="1">
        <f t="shared" si="36"/>
        <v>17446.345556166194</v>
      </c>
      <c r="M84" s="1">
        <f t="shared" si="37"/>
        <v>17446.345556166194</v>
      </c>
      <c r="N84" s="1">
        <f t="shared" si="38"/>
        <v>14665.41414944363</v>
      </c>
      <c r="O84" s="1">
        <f t="shared" si="39"/>
        <v>14665.41414944363</v>
      </c>
      <c r="P84" s="1">
        <f t="shared" si="40"/>
        <v>14665.41414944363</v>
      </c>
      <c r="Q84" s="1">
        <f t="shared" si="41"/>
        <v>14665.41414944363</v>
      </c>
      <c r="R84" s="1">
        <f t="shared" si="42"/>
        <v>14665.41414944363</v>
      </c>
      <c r="S84" s="1">
        <f t="shared" si="43"/>
        <v>14665.41414944363</v>
      </c>
      <c r="T84" s="1">
        <f t="shared" si="44"/>
        <v>14665.41414944363</v>
      </c>
      <c r="U84" s="1">
        <f t="shared" si="45"/>
        <v>14665.41414944363</v>
      </c>
    </row>
    <row r="85" spans="1:21" x14ac:dyDescent="0.3">
      <c r="A85" t="s">
        <v>165</v>
      </c>
      <c r="B85" s="11">
        <v>1.5620051117750001E-3</v>
      </c>
      <c r="C85" s="24">
        <f t="shared" si="28"/>
        <v>11202.494164655618</v>
      </c>
      <c r="D85" s="24">
        <f t="shared" si="29"/>
        <v>11773.275238599696</v>
      </c>
      <c r="E85" s="24">
        <f t="shared" si="30"/>
        <v>11773.275238599696</v>
      </c>
      <c r="F85" s="24">
        <f t="shared" si="31"/>
        <v>6485.9801640487894</v>
      </c>
      <c r="G85" s="29">
        <f t="shared" si="32"/>
        <v>14735.921719859532</v>
      </c>
      <c r="H85" s="1">
        <f t="shared" si="33"/>
        <v>14735.921719718197</v>
      </c>
      <c r="I85" s="1">
        <f t="shared" si="34"/>
        <v>14735.921719718197</v>
      </c>
      <c r="J85" s="1">
        <f t="shared" si="27"/>
        <v>5614.3861741031114</v>
      </c>
      <c r="K85" s="1">
        <f t="shared" si="35"/>
        <v>17331.219356995836</v>
      </c>
      <c r="L85" s="1">
        <f t="shared" si="36"/>
        <v>17331.219356995836</v>
      </c>
      <c r="M85" s="1">
        <f t="shared" si="37"/>
        <v>17331.219356995836</v>
      </c>
      <c r="N85" s="1">
        <f t="shared" si="38"/>
        <v>14568.638960344622</v>
      </c>
      <c r="O85" s="1">
        <f t="shared" si="39"/>
        <v>14568.638960344622</v>
      </c>
      <c r="P85" s="1">
        <f t="shared" si="40"/>
        <v>14568.638960344622</v>
      </c>
      <c r="Q85" s="1">
        <f t="shared" si="41"/>
        <v>14568.638960344622</v>
      </c>
      <c r="R85" s="1">
        <f t="shared" si="42"/>
        <v>14568.638960344622</v>
      </c>
      <c r="S85" s="1">
        <f t="shared" si="43"/>
        <v>14568.638960344622</v>
      </c>
      <c r="T85" s="1">
        <f t="shared" si="44"/>
        <v>14568.638960344622</v>
      </c>
      <c r="U85" s="1">
        <f t="shared" si="45"/>
        <v>14568.638960344622</v>
      </c>
    </row>
    <row r="86" spans="1:21" x14ac:dyDescent="0.3">
      <c r="A86" t="s">
        <v>166</v>
      </c>
      <c r="B86" s="11">
        <v>1.087596675165E-3</v>
      </c>
      <c r="C86" s="24">
        <f t="shared" si="28"/>
        <v>7800.099574059388</v>
      </c>
      <c r="D86" s="24">
        <f t="shared" si="29"/>
        <v>8197.5243927037118</v>
      </c>
      <c r="E86" s="24">
        <f t="shared" si="30"/>
        <v>8197.5243927037118</v>
      </c>
      <c r="F86" s="24">
        <f t="shared" si="31"/>
        <v>4516.0738645660213</v>
      </c>
      <c r="G86" s="29">
        <f t="shared" si="32"/>
        <v>10260.363008542778</v>
      </c>
      <c r="H86" s="1">
        <f t="shared" si="33"/>
        <v>10260.363008444367</v>
      </c>
      <c r="I86" s="1">
        <f t="shared" si="34"/>
        <v>10260.363008444367</v>
      </c>
      <c r="J86" s="1">
        <f t="shared" si="27"/>
        <v>3909.1983054447637</v>
      </c>
      <c r="K86" s="1">
        <f t="shared" si="35"/>
        <v>12067.423087882398</v>
      </c>
      <c r="L86" s="1">
        <f t="shared" si="36"/>
        <v>12067.423087882398</v>
      </c>
      <c r="M86" s="1">
        <f t="shared" si="37"/>
        <v>12067.423087882398</v>
      </c>
      <c r="N86" s="1">
        <f t="shared" si="38"/>
        <v>10143.88696650595</v>
      </c>
      <c r="O86" s="1">
        <f t="shared" si="39"/>
        <v>10143.88696650595</v>
      </c>
      <c r="P86" s="1">
        <f t="shared" si="40"/>
        <v>10143.88696650595</v>
      </c>
      <c r="Q86" s="1">
        <f t="shared" si="41"/>
        <v>10143.88696650595</v>
      </c>
      <c r="R86" s="1">
        <f t="shared" si="42"/>
        <v>10143.88696650595</v>
      </c>
      <c r="S86" s="1">
        <f t="shared" si="43"/>
        <v>10143.88696650595</v>
      </c>
      <c r="T86" s="1">
        <f t="shared" si="44"/>
        <v>10143.88696650595</v>
      </c>
      <c r="U86" s="1">
        <f t="shared" si="45"/>
        <v>10143.88696650595</v>
      </c>
    </row>
    <row r="87" spans="1:21" x14ac:dyDescent="0.3">
      <c r="A87" t="s">
        <v>99</v>
      </c>
      <c r="B87" s="11">
        <v>5.7584406934000005E-4</v>
      </c>
      <c r="C87" s="24">
        <f t="shared" si="28"/>
        <v>4129.8775387504102</v>
      </c>
      <c r="D87" s="24">
        <f t="shared" si="29"/>
        <v>4340.2999591666357</v>
      </c>
      <c r="E87" s="24">
        <f t="shared" si="30"/>
        <v>4340.2999591666357</v>
      </c>
      <c r="F87" s="24">
        <f t="shared" si="31"/>
        <v>2391.1017852433083</v>
      </c>
      <c r="G87" s="29">
        <f t="shared" si="32"/>
        <v>5432.5002297828059</v>
      </c>
      <c r="H87" s="1">
        <f t="shared" si="33"/>
        <v>5432.5002297307019</v>
      </c>
      <c r="I87" s="1">
        <f t="shared" si="34"/>
        <v>5432.5002297307019</v>
      </c>
      <c r="J87" s="1">
        <f t="shared" si="27"/>
        <v>2069.7825871183645</v>
      </c>
      <c r="K87" s="1">
        <f t="shared" si="35"/>
        <v>6389.2747891302988</v>
      </c>
      <c r="L87" s="1">
        <f t="shared" si="36"/>
        <v>6389.2747891302988</v>
      </c>
      <c r="M87" s="1">
        <f t="shared" si="37"/>
        <v>6389.2747891302988</v>
      </c>
      <c r="N87" s="1">
        <f t="shared" si="38"/>
        <v>5370.8302747722064</v>
      </c>
      <c r="O87" s="1">
        <f t="shared" si="39"/>
        <v>5370.8302747722064</v>
      </c>
      <c r="P87" s="1">
        <f t="shared" si="40"/>
        <v>5370.8302747722064</v>
      </c>
      <c r="Q87" s="1">
        <f t="shared" si="41"/>
        <v>5370.8302747722064</v>
      </c>
      <c r="R87" s="1">
        <f t="shared" si="42"/>
        <v>5370.8302747722064</v>
      </c>
      <c r="S87" s="1">
        <f t="shared" si="43"/>
        <v>5370.8302747722064</v>
      </c>
      <c r="T87" s="1">
        <f t="shared" si="44"/>
        <v>5370.8302747722064</v>
      </c>
      <c r="U87" s="1">
        <f t="shared" si="45"/>
        <v>5370.8302747722064</v>
      </c>
    </row>
    <row r="88" spans="1:21" x14ac:dyDescent="0.3">
      <c r="A88" t="s">
        <v>167</v>
      </c>
      <c r="B88" s="11">
        <v>1.9236715094724001E-2</v>
      </c>
      <c r="C88" s="24">
        <f t="shared" si="28"/>
        <v>137963.17756662372</v>
      </c>
      <c r="D88" s="24">
        <f t="shared" si="29"/>
        <v>144992.57383309666</v>
      </c>
      <c r="E88" s="24">
        <f t="shared" si="30"/>
        <v>144992.57383309666</v>
      </c>
      <c r="F88" s="24">
        <f t="shared" si="31"/>
        <v>79877.429071954422</v>
      </c>
      <c r="G88" s="29">
        <f t="shared" si="32"/>
        <v>181478.74526541616</v>
      </c>
      <c r="H88" s="1">
        <f t="shared" si="33"/>
        <v>181478.74526367555</v>
      </c>
      <c r="I88" s="1">
        <f t="shared" si="34"/>
        <v>181478.74526367555</v>
      </c>
      <c r="J88" s="1">
        <f t="shared" si="27"/>
        <v>69143.401931796194</v>
      </c>
      <c r="K88" s="1">
        <f t="shared" si="35"/>
        <v>213440.86936811433</v>
      </c>
      <c r="L88" s="1">
        <f t="shared" si="36"/>
        <v>213440.86936811433</v>
      </c>
      <c r="M88" s="1">
        <f t="shared" si="37"/>
        <v>213440.86936811433</v>
      </c>
      <c r="N88" s="1">
        <f t="shared" si="38"/>
        <v>179418.59145363333</v>
      </c>
      <c r="O88" s="1">
        <f t="shared" si="39"/>
        <v>179418.59145363333</v>
      </c>
      <c r="P88" s="1">
        <f t="shared" si="40"/>
        <v>179418.59145363333</v>
      </c>
      <c r="Q88" s="1">
        <f t="shared" si="41"/>
        <v>179418.59145363333</v>
      </c>
      <c r="R88" s="1">
        <f t="shared" si="42"/>
        <v>179418.59145363333</v>
      </c>
      <c r="S88" s="1">
        <f t="shared" si="43"/>
        <v>179418.59145363333</v>
      </c>
      <c r="T88" s="1">
        <f t="shared" si="44"/>
        <v>179418.59145363333</v>
      </c>
      <c r="U88" s="1">
        <f t="shared" si="45"/>
        <v>179418.59145363333</v>
      </c>
    </row>
    <row r="89" spans="1:21" x14ac:dyDescent="0.3">
      <c r="A89" t="s">
        <v>168</v>
      </c>
      <c r="B89" s="11">
        <v>8.3361754187889995E-3</v>
      </c>
      <c r="C89" s="24">
        <f t="shared" si="28"/>
        <v>59785.948061597133</v>
      </c>
      <c r="D89" s="24">
        <f t="shared" si="29"/>
        <v>62832.116811144726</v>
      </c>
      <c r="E89" s="24">
        <f t="shared" si="30"/>
        <v>62832.116811144726</v>
      </c>
      <c r="F89" s="24">
        <f t="shared" si="31"/>
        <v>34614.655229172422</v>
      </c>
      <c r="G89" s="29">
        <f t="shared" si="32"/>
        <v>78643.294755098526</v>
      </c>
      <c r="H89" s="1">
        <f t="shared" si="33"/>
        <v>78643.294754344242</v>
      </c>
      <c r="I89" s="1">
        <f t="shared" si="34"/>
        <v>78643.294754344242</v>
      </c>
      <c r="J89" s="1">
        <f t="shared" si="27"/>
        <v>29963.095295483818</v>
      </c>
      <c r="K89" s="1">
        <f t="shared" si="35"/>
        <v>92493.98973941381</v>
      </c>
      <c r="L89" s="1">
        <f t="shared" si="36"/>
        <v>92493.98973941381</v>
      </c>
      <c r="M89" s="1">
        <f t="shared" si="37"/>
        <v>92493.98973941381</v>
      </c>
      <c r="N89" s="1">
        <f t="shared" si="38"/>
        <v>77750.5329982111</v>
      </c>
      <c r="O89" s="1">
        <f t="shared" si="39"/>
        <v>77750.5329982111</v>
      </c>
      <c r="P89" s="1">
        <f t="shared" si="40"/>
        <v>77750.5329982111</v>
      </c>
      <c r="Q89" s="1">
        <f t="shared" si="41"/>
        <v>77750.5329982111</v>
      </c>
      <c r="R89" s="1">
        <f t="shared" si="42"/>
        <v>77750.5329982111</v>
      </c>
      <c r="S89" s="1">
        <f t="shared" si="43"/>
        <v>77750.5329982111</v>
      </c>
      <c r="T89" s="1">
        <f t="shared" si="44"/>
        <v>77750.5329982111</v>
      </c>
      <c r="U89" s="1">
        <f t="shared" si="45"/>
        <v>77750.5329982111</v>
      </c>
    </row>
    <row r="90" spans="1:21" x14ac:dyDescent="0.3">
      <c r="A90" t="s">
        <v>169</v>
      </c>
      <c r="B90" s="11">
        <v>3.0825763949449999E-3</v>
      </c>
      <c r="C90" s="24">
        <f t="shared" si="28"/>
        <v>22107.830388106166</v>
      </c>
      <c r="D90" s="24">
        <f t="shared" si="29"/>
        <v>23234.251967624539</v>
      </c>
      <c r="E90" s="24">
        <f t="shared" si="30"/>
        <v>23234.251967624539</v>
      </c>
      <c r="F90" s="24">
        <f t="shared" si="31"/>
        <v>12799.912881884522</v>
      </c>
      <c r="G90" s="29">
        <f t="shared" si="32"/>
        <v>29080.957615930987</v>
      </c>
      <c r="H90" s="1">
        <f t="shared" si="33"/>
        <v>29080.957615652063</v>
      </c>
      <c r="I90" s="1">
        <f t="shared" si="34"/>
        <v>29080.957615652063</v>
      </c>
      <c r="J90" s="1">
        <f t="shared" si="27"/>
        <v>11079.844849373825</v>
      </c>
      <c r="K90" s="1">
        <f t="shared" si="35"/>
        <v>34202.709890481354</v>
      </c>
      <c r="L90" s="1">
        <f t="shared" si="36"/>
        <v>34202.709890481354</v>
      </c>
      <c r="M90" s="1">
        <f t="shared" si="37"/>
        <v>34202.709890481354</v>
      </c>
      <c r="N90" s="1">
        <f t="shared" si="38"/>
        <v>28750.829448055822</v>
      </c>
      <c r="O90" s="1">
        <f t="shared" si="39"/>
        <v>28750.829448055822</v>
      </c>
      <c r="P90" s="1">
        <f t="shared" si="40"/>
        <v>28750.829448055822</v>
      </c>
      <c r="Q90" s="1">
        <f t="shared" si="41"/>
        <v>28750.829448055822</v>
      </c>
      <c r="R90" s="1">
        <f t="shared" si="42"/>
        <v>28750.829448055822</v>
      </c>
      <c r="S90" s="1">
        <f t="shared" si="43"/>
        <v>28750.829448055822</v>
      </c>
      <c r="T90" s="1">
        <f t="shared" si="44"/>
        <v>28750.829448055822</v>
      </c>
      <c r="U90" s="1">
        <f t="shared" si="45"/>
        <v>28750.829448055822</v>
      </c>
    </row>
    <row r="91" spans="1:21" x14ac:dyDescent="0.3">
      <c r="A91" t="s">
        <v>170</v>
      </c>
      <c r="B91" s="11">
        <v>5.671222706703E-3</v>
      </c>
      <c r="C91" s="24">
        <f t="shared" si="28"/>
        <v>40673.259517126527</v>
      </c>
      <c r="D91" s="24">
        <f t="shared" si="29"/>
        <v>42745.612906181406</v>
      </c>
      <c r="E91" s="24">
        <f t="shared" si="30"/>
        <v>42745.612906181406</v>
      </c>
      <c r="F91" s="24">
        <f t="shared" si="31"/>
        <v>23548.858902119417</v>
      </c>
      <c r="G91" s="29">
        <f t="shared" si="32"/>
        <v>53502.18973797014</v>
      </c>
      <c r="H91" s="1">
        <f t="shared" si="33"/>
        <v>53502.189737456982</v>
      </c>
      <c r="I91" s="1">
        <f t="shared" si="34"/>
        <v>53502.189737456982</v>
      </c>
      <c r="J91" s="1">
        <f t="shared" si="27"/>
        <v>20384.334285942736</v>
      </c>
      <c r="K91" s="1">
        <f t="shared" si="35"/>
        <v>62925.021186744671</v>
      </c>
      <c r="L91" s="1">
        <f t="shared" si="36"/>
        <v>62925.021186744671</v>
      </c>
      <c r="M91" s="1">
        <f t="shared" si="37"/>
        <v>62925.021186744671</v>
      </c>
      <c r="N91" s="1">
        <f t="shared" si="38"/>
        <v>52894.830788214313</v>
      </c>
      <c r="O91" s="1">
        <f t="shared" si="39"/>
        <v>52894.830788214313</v>
      </c>
      <c r="P91" s="1">
        <f t="shared" si="40"/>
        <v>52894.830788214313</v>
      </c>
      <c r="Q91" s="1">
        <f t="shared" si="41"/>
        <v>52894.830788214313</v>
      </c>
      <c r="R91" s="1">
        <f t="shared" si="42"/>
        <v>52894.830788214313</v>
      </c>
      <c r="S91" s="1">
        <f t="shared" si="43"/>
        <v>52894.830788214313</v>
      </c>
      <c r="T91" s="1">
        <f t="shared" si="44"/>
        <v>52894.830788214313</v>
      </c>
      <c r="U91" s="1">
        <f t="shared" si="45"/>
        <v>52894.830788214313</v>
      </c>
    </row>
    <row r="92" spans="1:21" x14ac:dyDescent="0.3">
      <c r="A92" t="s">
        <v>171</v>
      </c>
      <c r="B92" s="11">
        <v>1.5351545031119999E-3</v>
      </c>
      <c r="C92" s="24">
        <f t="shared" si="28"/>
        <v>11009.925148973653</v>
      </c>
      <c r="D92" s="24">
        <f t="shared" si="29"/>
        <v>11570.894590975435</v>
      </c>
      <c r="E92" s="24">
        <f t="shared" si="30"/>
        <v>11570.894590975435</v>
      </c>
      <c r="F92" s="24">
        <f t="shared" si="31"/>
        <v>6374.4872413508892</v>
      </c>
      <c r="G92" s="29">
        <f t="shared" si="32"/>
        <v>14482.613670861581</v>
      </c>
      <c r="H92" s="1">
        <f t="shared" si="33"/>
        <v>14482.613670722674</v>
      </c>
      <c r="I92" s="1">
        <f t="shared" si="34"/>
        <v>14482.613670722674</v>
      </c>
      <c r="J92" s="1">
        <f t="shared" si="27"/>
        <v>5517.8758074548905</v>
      </c>
      <c r="K92" s="1">
        <f t="shared" si="35"/>
        <v>17033.298572294629</v>
      </c>
      <c r="L92" s="1">
        <f t="shared" si="36"/>
        <v>17033.298572294629</v>
      </c>
      <c r="M92" s="1">
        <f t="shared" si="37"/>
        <v>17033.298572294629</v>
      </c>
      <c r="N92" s="1">
        <f t="shared" si="38"/>
        <v>14318.206474222838</v>
      </c>
      <c r="O92" s="1">
        <f t="shared" si="39"/>
        <v>14318.206474222838</v>
      </c>
      <c r="P92" s="1">
        <f t="shared" si="40"/>
        <v>14318.206474222838</v>
      </c>
      <c r="Q92" s="1">
        <f t="shared" si="41"/>
        <v>14318.206474222838</v>
      </c>
      <c r="R92" s="1">
        <f t="shared" si="42"/>
        <v>14318.206474222838</v>
      </c>
      <c r="S92" s="1">
        <f t="shared" si="43"/>
        <v>14318.206474222838</v>
      </c>
      <c r="T92" s="1">
        <f t="shared" si="44"/>
        <v>14318.206474222838</v>
      </c>
      <c r="U92" s="1">
        <f t="shared" si="45"/>
        <v>14318.206474222838</v>
      </c>
    </row>
    <row r="93" spans="1:21" x14ac:dyDescent="0.3">
      <c r="A93" t="s">
        <v>100</v>
      </c>
      <c r="B93" s="11">
        <v>1.762541472591E-3</v>
      </c>
      <c r="C93" s="24">
        <f t="shared" si="28"/>
        <v>12640.714433531482</v>
      </c>
      <c r="D93" s="24">
        <f t="shared" si="29"/>
        <v>13284.774627069042</v>
      </c>
      <c r="E93" s="24">
        <f t="shared" si="30"/>
        <v>13284.774627069042</v>
      </c>
      <c r="F93" s="24">
        <f t="shared" si="31"/>
        <v>7318.6758118530861</v>
      </c>
      <c r="G93" s="29">
        <f t="shared" si="32"/>
        <v>16627.77731795808</v>
      </c>
      <c r="H93" s="1">
        <f t="shared" si="33"/>
        <v>16627.777317798598</v>
      </c>
      <c r="I93" s="1">
        <f t="shared" si="34"/>
        <v>16627.777317798598</v>
      </c>
      <c r="J93" s="1">
        <f t="shared" si="27"/>
        <v>6335.183156829301</v>
      </c>
      <c r="K93" s="1">
        <f t="shared" si="35"/>
        <v>19556.269475049739</v>
      </c>
      <c r="L93" s="1">
        <f t="shared" si="36"/>
        <v>19556.269475049739</v>
      </c>
      <c r="M93" s="1">
        <f t="shared" si="37"/>
        <v>19556.269475049739</v>
      </c>
      <c r="N93" s="1">
        <f t="shared" si="38"/>
        <v>16439.018139725016</v>
      </c>
      <c r="O93" s="1">
        <f t="shared" si="39"/>
        <v>16439.018139725016</v>
      </c>
      <c r="P93" s="1">
        <f t="shared" si="40"/>
        <v>16439.018139725016</v>
      </c>
      <c r="Q93" s="1">
        <f t="shared" si="41"/>
        <v>16439.018139725016</v>
      </c>
      <c r="R93" s="1">
        <f t="shared" si="42"/>
        <v>16439.018139725016</v>
      </c>
      <c r="S93" s="1">
        <f t="shared" si="43"/>
        <v>16439.018139725016</v>
      </c>
      <c r="T93" s="1">
        <f t="shared" si="44"/>
        <v>16439.018139725016</v>
      </c>
      <c r="U93" s="1">
        <f t="shared" si="45"/>
        <v>16439.018139725016</v>
      </c>
    </row>
    <row r="94" spans="1:21" x14ac:dyDescent="0.3">
      <c r="A94" t="s">
        <v>172</v>
      </c>
      <c r="B94" s="11">
        <v>8.6542914739090003E-3</v>
      </c>
      <c r="C94" s="24">
        <f t="shared" si="28"/>
        <v>62067.434353991805</v>
      </c>
      <c r="D94" s="24">
        <f t="shared" si="29"/>
        <v>65229.8476805971</v>
      </c>
      <c r="E94" s="24">
        <f t="shared" si="30"/>
        <v>65229.8476805971</v>
      </c>
      <c r="F94" s="24">
        <f t="shared" si="31"/>
        <v>35935.582035249987</v>
      </c>
      <c r="G94" s="29">
        <f t="shared" si="32"/>
        <v>81644.394591930628</v>
      </c>
      <c r="H94" s="1">
        <f t="shared" si="33"/>
        <v>81644.394591147546</v>
      </c>
      <c r="I94" s="1">
        <f t="shared" si="34"/>
        <v>81644.394591147546</v>
      </c>
      <c r="J94" s="1">
        <f t="shared" si="27"/>
        <v>31106.514333079915</v>
      </c>
      <c r="K94" s="1">
        <f t="shared" si="35"/>
        <v>96023.64472626707</v>
      </c>
      <c r="L94" s="1">
        <f t="shared" si="36"/>
        <v>96023.64472626707</v>
      </c>
      <c r="M94" s="1">
        <f t="shared" si="37"/>
        <v>96023.64472626707</v>
      </c>
      <c r="N94" s="1">
        <f t="shared" si="38"/>
        <v>80717.564232357254</v>
      </c>
      <c r="O94" s="1">
        <f t="shared" si="39"/>
        <v>80717.564232357254</v>
      </c>
      <c r="P94" s="1">
        <f t="shared" si="40"/>
        <v>80717.564232357254</v>
      </c>
      <c r="Q94" s="1">
        <f t="shared" si="41"/>
        <v>80717.564232357254</v>
      </c>
      <c r="R94" s="1">
        <f t="shared" si="42"/>
        <v>80717.564232357254</v>
      </c>
      <c r="S94" s="1">
        <f t="shared" si="43"/>
        <v>80717.564232357254</v>
      </c>
      <c r="T94" s="1">
        <f t="shared" si="44"/>
        <v>80717.564232357254</v>
      </c>
      <c r="U94" s="1">
        <f t="shared" si="45"/>
        <v>80717.564232357254</v>
      </c>
    </row>
    <row r="95" spans="1:21" x14ac:dyDescent="0.3">
      <c r="A95" t="s">
        <v>173</v>
      </c>
      <c r="B95" s="11">
        <v>1.8701298731020001E-3</v>
      </c>
      <c r="C95" s="24">
        <f t="shared" si="28"/>
        <v>13412.324218815413</v>
      </c>
      <c r="D95" s="24">
        <f t="shared" si="29"/>
        <v>14095.69889495272</v>
      </c>
      <c r="E95" s="24">
        <f t="shared" si="30"/>
        <v>14095.69889495272</v>
      </c>
      <c r="F95" s="24">
        <f t="shared" si="31"/>
        <v>7765.4196965789897</v>
      </c>
      <c r="G95" s="29">
        <f t="shared" si="32"/>
        <v>17642.763911755708</v>
      </c>
      <c r="H95" s="1">
        <f t="shared" si="33"/>
        <v>17642.763911586495</v>
      </c>
      <c r="I95" s="1">
        <f t="shared" si="34"/>
        <v>17642.763911586495</v>
      </c>
      <c r="J95" s="1">
        <f t="shared" si="27"/>
        <v>6721.8930489860659</v>
      </c>
      <c r="K95" s="1">
        <f t="shared" si="35"/>
        <v>20750.015997047714</v>
      </c>
      <c r="L95" s="1">
        <f t="shared" si="36"/>
        <v>20750.015997047714</v>
      </c>
      <c r="M95" s="1">
        <f t="shared" si="37"/>
        <v>20750.015997047714</v>
      </c>
      <c r="N95" s="1">
        <f t="shared" si="38"/>
        <v>17442.482566025494</v>
      </c>
      <c r="O95" s="1">
        <f t="shared" si="39"/>
        <v>17442.482566025494</v>
      </c>
      <c r="P95" s="1">
        <f t="shared" si="40"/>
        <v>17442.482566025494</v>
      </c>
      <c r="Q95" s="1">
        <f t="shared" si="41"/>
        <v>17442.482566025494</v>
      </c>
      <c r="R95" s="1">
        <f t="shared" si="42"/>
        <v>17442.482566025494</v>
      </c>
      <c r="S95" s="1">
        <f t="shared" si="43"/>
        <v>17442.482566025494</v>
      </c>
      <c r="T95" s="1">
        <f t="shared" si="44"/>
        <v>17442.482566025494</v>
      </c>
      <c r="U95" s="1">
        <f t="shared" si="45"/>
        <v>17442.482566025494</v>
      </c>
    </row>
    <row r="96" spans="1:21" x14ac:dyDescent="0.3">
      <c r="A96" t="s">
        <v>101</v>
      </c>
      <c r="B96" s="11">
        <v>2.1437412788100001E-4</v>
      </c>
      <c r="C96" s="24">
        <f t="shared" si="28"/>
        <v>1537.462904913956</v>
      </c>
      <c r="D96" s="24">
        <f t="shared" si="29"/>
        <v>1615.7985608060781</v>
      </c>
      <c r="E96" s="24">
        <f t="shared" si="30"/>
        <v>1615.7985608060781</v>
      </c>
      <c r="F96" s="24">
        <f t="shared" si="31"/>
        <v>890.15479567886928</v>
      </c>
      <c r="G96" s="29">
        <f t="shared" si="32"/>
        <v>2022.4007869140783</v>
      </c>
      <c r="H96" s="1">
        <f t="shared" si="33"/>
        <v>2022.400786894681</v>
      </c>
      <c r="I96" s="1">
        <f t="shared" si="34"/>
        <v>2022.400786894681</v>
      </c>
      <c r="J96" s="1">
        <f t="shared" si="27"/>
        <v>770.53469965459954</v>
      </c>
      <c r="K96" s="1">
        <f t="shared" si="35"/>
        <v>2378.5869884563285</v>
      </c>
      <c r="L96" s="1">
        <f t="shared" si="36"/>
        <v>2378.5869884563285</v>
      </c>
      <c r="M96" s="1">
        <f t="shared" si="37"/>
        <v>2378.5869884563285</v>
      </c>
      <c r="N96" s="1">
        <f t="shared" si="38"/>
        <v>1999.4424141083807</v>
      </c>
      <c r="O96" s="1">
        <f t="shared" si="39"/>
        <v>1999.4424141083807</v>
      </c>
      <c r="P96" s="1">
        <f t="shared" si="40"/>
        <v>1999.4424141083807</v>
      </c>
      <c r="Q96" s="1">
        <f t="shared" si="41"/>
        <v>1999.4424141083807</v>
      </c>
      <c r="R96" s="1">
        <f t="shared" si="42"/>
        <v>1999.4424141083807</v>
      </c>
      <c r="S96" s="1">
        <f t="shared" si="43"/>
        <v>1999.4424141083807</v>
      </c>
      <c r="T96" s="1">
        <f t="shared" si="44"/>
        <v>1999.4424141083807</v>
      </c>
      <c r="U96" s="1">
        <f t="shared" si="45"/>
        <v>1999.4424141083807</v>
      </c>
    </row>
    <row r="97" spans="1:21" x14ac:dyDescent="0.3">
      <c r="A97" t="s">
        <v>174</v>
      </c>
      <c r="B97" s="11">
        <v>7.1081424150497993E-2</v>
      </c>
      <c r="C97" s="24">
        <f t="shared" si="28"/>
        <v>509786.57704678929</v>
      </c>
      <c r="D97" s="24">
        <f t="shared" si="29"/>
        <v>535760.84006824077</v>
      </c>
      <c r="E97" s="24">
        <f t="shared" si="30"/>
        <v>535760.84006824077</v>
      </c>
      <c r="F97" s="24">
        <f t="shared" si="31"/>
        <v>295154.41633130732</v>
      </c>
      <c r="G97" s="29">
        <f t="shared" si="32"/>
        <v>670580.58525019209</v>
      </c>
      <c r="H97" s="1">
        <f t="shared" si="33"/>
        <v>670580.58524376038</v>
      </c>
      <c r="I97" s="1">
        <f t="shared" si="34"/>
        <v>670580.58524376038</v>
      </c>
      <c r="J97" s="1">
        <f t="shared" si="27"/>
        <v>255491.20292738226</v>
      </c>
      <c r="K97" s="1">
        <f t="shared" si="35"/>
        <v>788683.56119528238</v>
      </c>
      <c r="L97" s="1">
        <f t="shared" si="36"/>
        <v>788683.56119528238</v>
      </c>
      <c r="M97" s="1">
        <f t="shared" si="37"/>
        <v>788683.56119528238</v>
      </c>
      <c r="N97" s="1">
        <f t="shared" si="38"/>
        <v>662968.12822779932</v>
      </c>
      <c r="O97" s="1">
        <f t="shared" si="39"/>
        <v>662968.12822779932</v>
      </c>
      <c r="P97" s="1">
        <f t="shared" si="40"/>
        <v>662968.12822779932</v>
      </c>
      <c r="Q97" s="1">
        <f t="shared" si="41"/>
        <v>662968.12822779932</v>
      </c>
      <c r="R97" s="1">
        <f t="shared" si="42"/>
        <v>662968.12822779932</v>
      </c>
      <c r="S97" s="1">
        <f t="shared" si="43"/>
        <v>662968.12822779932</v>
      </c>
      <c r="T97" s="1">
        <f t="shared" si="44"/>
        <v>662968.12822779932</v>
      </c>
      <c r="U97" s="1">
        <f t="shared" si="45"/>
        <v>662968.12822779932</v>
      </c>
    </row>
    <row r="98" spans="1:21" x14ac:dyDescent="0.3">
      <c r="A98" t="s">
        <v>175</v>
      </c>
      <c r="B98" s="11">
        <v>5.3264912817799995E-4</v>
      </c>
      <c r="C98" s="24">
        <f t="shared" si="28"/>
        <v>3820.0891311055243</v>
      </c>
      <c r="D98" s="24">
        <f t="shared" si="29"/>
        <v>4014.727445106515</v>
      </c>
      <c r="E98" s="24">
        <f t="shared" si="30"/>
        <v>4014.727445106515</v>
      </c>
      <c r="F98" s="24">
        <f t="shared" si="31"/>
        <v>2211.741596565294</v>
      </c>
      <c r="G98" s="29">
        <f t="shared" si="32"/>
        <v>5025.0001090348915</v>
      </c>
      <c r="H98" s="1">
        <f t="shared" si="33"/>
        <v>5025.0001089866955</v>
      </c>
      <c r="I98" s="1">
        <f t="shared" si="34"/>
        <v>5025.0001089866955</v>
      </c>
      <c r="J98" s="1">
        <f t="shared" si="27"/>
        <v>1914.5250411455806</v>
      </c>
      <c r="K98" s="1">
        <f t="shared" si="35"/>
        <v>5910.0055506702211</v>
      </c>
      <c r="L98" s="1">
        <f t="shared" si="36"/>
        <v>5910.0055506702211</v>
      </c>
      <c r="M98" s="1">
        <f t="shared" si="37"/>
        <v>5910.0055506702211</v>
      </c>
      <c r="N98" s="1">
        <f t="shared" si="38"/>
        <v>4967.9561113276286</v>
      </c>
      <c r="O98" s="1">
        <f t="shared" si="39"/>
        <v>4967.9561113276286</v>
      </c>
      <c r="P98" s="1">
        <f t="shared" si="40"/>
        <v>4967.9561113276286</v>
      </c>
      <c r="Q98" s="1">
        <f t="shared" si="41"/>
        <v>4967.9561113276286</v>
      </c>
      <c r="R98" s="1">
        <f t="shared" si="42"/>
        <v>4967.9561113276286</v>
      </c>
      <c r="S98" s="1">
        <f t="shared" si="43"/>
        <v>4967.9561113276286</v>
      </c>
      <c r="T98" s="1">
        <f t="shared" si="44"/>
        <v>4967.9561113276286</v>
      </c>
      <c r="U98" s="1">
        <f t="shared" si="45"/>
        <v>4967.9561113276286</v>
      </c>
    </row>
    <row r="99" spans="1:21" x14ac:dyDescent="0.3">
      <c r="A99" t="s">
        <v>176</v>
      </c>
      <c r="B99" s="11">
        <v>2.8098423666139999E-3</v>
      </c>
      <c r="C99" s="24">
        <f t="shared" si="28"/>
        <v>20151.817992340621</v>
      </c>
      <c r="D99" s="24">
        <f t="shared" si="29"/>
        <v>21178.578296477528</v>
      </c>
      <c r="E99" s="24">
        <f t="shared" si="30"/>
        <v>21178.578296477528</v>
      </c>
      <c r="F99" s="24">
        <f t="shared" si="31"/>
        <v>11667.427793019591</v>
      </c>
      <c r="G99" s="29">
        <f t="shared" si="32"/>
        <v>26507.990817339301</v>
      </c>
      <c r="H99" s="1">
        <f t="shared" si="33"/>
        <v>26507.990817085058</v>
      </c>
      <c r="I99" s="1">
        <f t="shared" si="34"/>
        <v>26507.990817085058</v>
      </c>
      <c r="J99" s="1">
        <f t="shared" si="27"/>
        <v>10099.544499313524</v>
      </c>
      <c r="K99" s="1">
        <f t="shared" si="35"/>
        <v>31176.59093895608</v>
      </c>
      <c r="L99" s="1">
        <f t="shared" si="36"/>
        <v>31176.59093895608</v>
      </c>
      <c r="M99" s="1">
        <f t="shared" si="37"/>
        <v>31176.59093895608</v>
      </c>
      <c r="N99" s="1">
        <f t="shared" si="38"/>
        <v>26207.071069160655</v>
      </c>
      <c r="O99" s="1">
        <f t="shared" si="39"/>
        <v>26207.071069160655</v>
      </c>
      <c r="P99" s="1">
        <f t="shared" si="40"/>
        <v>26207.071069160655</v>
      </c>
      <c r="Q99" s="1">
        <f t="shared" si="41"/>
        <v>26207.071069160655</v>
      </c>
      <c r="R99" s="1">
        <f t="shared" si="42"/>
        <v>26207.071069160655</v>
      </c>
      <c r="S99" s="1">
        <f t="shared" si="43"/>
        <v>26207.071069160655</v>
      </c>
      <c r="T99" s="1">
        <f t="shared" si="44"/>
        <v>26207.071069160655</v>
      </c>
      <c r="U99" s="1">
        <f t="shared" si="45"/>
        <v>26207.071069160655</v>
      </c>
    </row>
    <row r="100" spans="1:21" x14ac:dyDescent="0.3">
      <c r="A100" t="s">
        <v>177</v>
      </c>
      <c r="B100" s="11">
        <v>2.7068888074490002E-3</v>
      </c>
      <c r="C100" s="24">
        <f t="shared" si="28"/>
        <v>19413.448676464421</v>
      </c>
      <c r="D100" s="24">
        <f t="shared" si="29"/>
        <v>20402.588141448126</v>
      </c>
      <c r="E100" s="24">
        <f t="shared" si="30"/>
        <v>20402.588141448126</v>
      </c>
      <c r="F100" s="24">
        <f t="shared" si="31"/>
        <v>11239.929356856601</v>
      </c>
      <c r="G100" s="29">
        <f t="shared" si="32"/>
        <v>25536.729214416395</v>
      </c>
      <c r="H100" s="1">
        <f t="shared" si="33"/>
        <v>25536.729214171464</v>
      </c>
      <c r="I100" s="1">
        <f t="shared" si="34"/>
        <v>25536.729214171464</v>
      </c>
      <c r="J100" s="1">
        <f t="shared" si="27"/>
        <v>9729.4938286765755</v>
      </c>
      <c r="K100" s="1">
        <f t="shared" si="35"/>
        <v>30034.270274304454</v>
      </c>
      <c r="L100" s="1">
        <f t="shared" si="36"/>
        <v>30034.270274304454</v>
      </c>
      <c r="M100" s="1">
        <f t="shared" si="37"/>
        <v>30034.270274304454</v>
      </c>
      <c r="N100" s="1">
        <f t="shared" si="38"/>
        <v>25246.835265928908</v>
      </c>
      <c r="O100" s="1">
        <f t="shared" si="39"/>
        <v>25246.835265928908</v>
      </c>
      <c r="P100" s="1">
        <f t="shared" si="40"/>
        <v>25246.835265928908</v>
      </c>
      <c r="Q100" s="1">
        <f t="shared" si="41"/>
        <v>25246.835265928908</v>
      </c>
      <c r="R100" s="1">
        <f t="shared" si="42"/>
        <v>25246.835265928908</v>
      </c>
      <c r="S100" s="1">
        <f t="shared" si="43"/>
        <v>25246.835265928908</v>
      </c>
      <c r="T100" s="1">
        <f t="shared" si="44"/>
        <v>25246.835265928908</v>
      </c>
      <c r="U100" s="1">
        <f t="shared" si="45"/>
        <v>25246.835265928908</v>
      </c>
    </row>
    <row r="101" spans="1:21" x14ac:dyDescent="0.3">
      <c r="A101" t="s">
        <v>178</v>
      </c>
      <c r="B101" s="11">
        <v>2.6747643978299999E-3</v>
      </c>
      <c r="C101" s="24">
        <f t="shared" si="28"/>
        <v>19183.056657522233</v>
      </c>
      <c r="D101" s="24">
        <f t="shared" si="29"/>
        <v>20160.457361291956</v>
      </c>
      <c r="E101" s="24">
        <f t="shared" si="30"/>
        <v>20160.457361291956</v>
      </c>
      <c r="F101" s="24">
        <f t="shared" si="31"/>
        <v>11106.537806470542</v>
      </c>
      <c r="G101" s="29">
        <f t="shared" si="32"/>
        <v>25233.668243697575</v>
      </c>
      <c r="H101" s="1">
        <f t="shared" si="33"/>
        <v>25233.668243455551</v>
      </c>
      <c r="I101" s="1">
        <f t="shared" si="34"/>
        <v>25233.668243455551</v>
      </c>
      <c r="J101" s="1">
        <f t="shared" si="27"/>
        <v>9614.02759885663</v>
      </c>
      <c r="K101" s="1">
        <f t="shared" si="35"/>
        <v>29677.834059324206</v>
      </c>
      <c r="L101" s="1">
        <f t="shared" si="36"/>
        <v>29677.834059324206</v>
      </c>
      <c r="M101" s="1">
        <f t="shared" si="37"/>
        <v>29677.834059324206</v>
      </c>
      <c r="N101" s="1">
        <f t="shared" si="38"/>
        <v>24947.214655198888</v>
      </c>
      <c r="O101" s="1">
        <f t="shared" si="39"/>
        <v>24947.214655198888</v>
      </c>
      <c r="P101" s="1">
        <f t="shared" si="40"/>
        <v>24947.214655198888</v>
      </c>
      <c r="Q101" s="1">
        <f t="shared" si="41"/>
        <v>24947.214655198888</v>
      </c>
      <c r="R101" s="1">
        <f t="shared" si="42"/>
        <v>24947.214655198888</v>
      </c>
      <c r="S101" s="1">
        <f t="shared" si="43"/>
        <v>24947.214655198888</v>
      </c>
      <c r="T101" s="1">
        <f t="shared" si="44"/>
        <v>24947.214655198888</v>
      </c>
      <c r="U101" s="1">
        <f t="shared" si="45"/>
        <v>24947.214655198888</v>
      </c>
    </row>
    <row r="102" spans="1:21" x14ac:dyDescent="0.3">
      <c r="A102" t="s">
        <v>102</v>
      </c>
      <c r="B102" s="11">
        <v>2.5340184440519999E-3</v>
      </c>
      <c r="C102" s="24">
        <f t="shared" si="28"/>
        <v>18173.6452836342</v>
      </c>
      <c r="D102" s="24">
        <f t="shared" si="29"/>
        <v>19099.615216758491</v>
      </c>
      <c r="E102" s="24">
        <f t="shared" si="30"/>
        <v>19099.615216758491</v>
      </c>
      <c r="F102" s="24">
        <f t="shared" si="31"/>
        <v>10522.112405111337</v>
      </c>
      <c r="G102" s="29">
        <f t="shared" si="32"/>
        <v>23905.874024827994</v>
      </c>
      <c r="H102" s="1">
        <f t="shared" si="33"/>
        <v>23905.874024598706</v>
      </c>
      <c r="I102" s="1">
        <f t="shared" si="34"/>
        <v>23905.874024598706</v>
      </c>
      <c r="J102" s="1">
        <f t="shared" si="27"/>
        <v>9108.1380015721479</v>
      </c>
      <c r="K102" s="1">
        <f t="shared" si="35"/>
        <v>28116.188082529548</v>
      </c>
      <c r="L102" s="1">
        <f t="shared" si="36"/>
        <v>28116.188082529548</v>
      </c>
      <c r="M102" s="1">
        <f t="shared" si="37"/>
        <v>28116.188082529548</v>
      </c>
      <c r="N102" s="1">
        <f t="shared" si="38"/>
        <v>23634.493608216555</v>
      </c>
      <c r="O102" s="1">
        <f t="shared" si="39"/>
        <v>23634.493608216555</v>
      </c>
      <c r="P102" s="1">
        <f t="shared" si="40"/>
        <v>23634.493608216555</v>
      </c>
      <c r="Q102" s="1">
        <f t="shared" si="41"/>
        <v>23634.493608216555</v>
      </c>
      <c r="R102" s="1">
        <f t="shared" si="42"/>
        <v>23634.493608216555</v>
      </c>
      <c r="S102" s="1">
        <f t="shared" si="43"/>
        <v>23634.493608216555</v>
      </c>
      <c r="T102" s="1">
        <f t="shared" si="44"/>
        <v>23634.493608216555</v>
      </c>
      <c r="U102" s="1">
        <f t="shared" si="45"/>
        <v>23634.493608216555</v>
      </c>
    </row>
    <row r="103" spans="1:21" x14ac:dyDescent="0.3">
      <c r="A103" t="s">
        <v>103</v>
      </c>
      <c r="B103" s="11">
        <v>7.3630828487629999E-3</v>
      </c>
      <c r="C103" s="24">
        <f t="shared" si="28"/>
        <v>52807.056792157899</v>
      </c>
      <c r="D103" s="24">
        <f t="shared" si="29"/>
        <v>55497.642312188858</v>
      </c>
      <c r="E103" s="24">
        <f t="shared" si="30"/>
        <v>55497.642312188858</v>
      </c>
      <c r="F103" s="24">
        <f t="shared" si="31"/>
        <v>30574.04162336943</v>
      </c>
      <c r="G103" s="29">
        <f t="shared" si="32"/>
        <v>69463.160945046315</v>
      </c>
      <c r="H103" s="1">
        <f t="shared" si="33"/>
        <v>69463.160944380084</v>
      </c>
      <c r="I103" s="1">
        <f t="shared" si="34"/>
        <v>69463.160944380084</v>
      </c>
      <c r="J103" s="1">
        <f t="shared" si="27"/>
        <v>26465.464314578676</v>
      </c>
      <c r="K103" s="1">
        <f t="shared" si="35"/>
        <v>81697.046337212741</v>
      </c>
      <c r="L103" s="1">
        <f t="shared" si="36"/>
        <v>81697.046337212741</v>
      </c>
      <c r="M103" s="1">
        <f t="shared" si="37"/>
        <v>81697.046337212741</v>
      </c>
      <c r="N103" s="1">
        <f t="shared" si="38"/>
        <v>68674.612426099222</v>
      </c>
      <c r="O103" s="1">
        <f t="shared" si="39"/>
        <v>68674.612426099222</v>
      </c>
      <c r="P103" s="1">
        <f t="shared" si="40"/>
        <v>68674.612426099222</v>
      </c>
      <c r="Q103" s="1">
        <f t="shared" si="41"/>
        <v>68674.612426099222</v>
      </c>
      <c r="R103" s="1">
        <f t="shared" si="42"/>
        <v>68674.612426099222</v>
      </c>
      <c r="S103" s="1">
        <f t="shared" si="43"/>
        <v>68674.612426099222</v>
      </c>
      <c r="T103" s="1">
        <f t="shared" si="44"/>
        <v>68674.612426099222</v>
      </c>
      <c r="U103" s="1">
        <f t="shared" si="45"/>
        <v>68674.612426099222</v>
      </c>
    </row>
    <row r="104" spans="1:21" x14ac:dyDescent="0.3">
      <c r="A104" t="s">
        <v>179</v>
      </c>
      <c r="B104" s="11">
        <v>2.0434373357350001E-3</v>
      </c>
      <c r="C104" s="24">
        <f t="shared" si="28"/>
        <v>14655.262429581726</v>
      </c>
      <c r="D104" s="24">
        <f t="shared" si="29"/>
        <v>15401.966360468896</v>
      </c>
      <c r="E104" s="24">
        <f t="shared" si="30"/>
        <v>15401.966360468896</v>
      </c>
      <c r="F104" s="24">
        <f t="shared" si="31"/>
        <v>8485.0516340455179</v>
      </c>
      <c r="G104" s="29">
        <f t="shared" si="32"/>
        <v>19277.742685881029</v>
      </c>
      <c r="H104" s="1">
        <f t="shared" si="33"/>
        <v>19277.742685696128</v>
      </c>
      <c r="I104" s="1">
        <f t="shared" si="34"/>
        <v>19277.742685696128</v>
      </c>
      <c r="J104" s="1">
        <f t="shared" si="27"/>
        <v>7344.8199617987339</v>
      </c>
      <c r="K104" s="1">
        <f t="shared" si="35"/>
        <v>22672.948021056058</v>
      </c>
      <c r="L104" s="1">
        <f t="shared" si="36"/>
        <v>22672.948021056058</v>
      </c>
      <c r="M104" s="1">
        <f t="shared" si="37"/>
        <v>22672.948021056058</v>
      </c>
      <c r="N104" s="1">
        <f t="shared" si="38"/>
        <v>19058.900997181878</v>
      </c>
      <c r="O104" s="1">
        <f t="shared" si="39"/>
        <v>19058.900997181878</v>
      </c>
      <c r="P104" s="1">
        <f t="shared" si="40"/>
        <v>19058.900997181878</v>
      </c>
      <c r="Q104" s="1">
        <f t="shared" si="41"/>
        <v>19058.900997181878</v>
      </c>
      <c r="R104" s="1">
        <f t="shared" si="42"/>
        <v>19058.900997181878</v>
      </c>
      <c r="S104" s="1">
        <f t="shared" si="43"/>
        <v>19058.900997181878</v>
      </c>
      <c r="T104" s="1">
        <f t="shared" si="44"/>
        <v>19058.900997181878</v>
      </c>
      <c r="U104" s="1">
        <f t="shared" si="45"/>
        <v>19058.900997181878</v>
      </c>
    </row>
    <row r="105" spans="1:21" x14ac:dyDescent="0.3">
      <c r="A105" t="s">
        <v>180</v>
      </c>
      <c r="B105" s="11">
        <v>2.5178727930249998E-3</v>
      </c>
      <c r="C105" s="24">
        <f t="shared" si="28"/>
        <v>18057.850808922783</v>
      </c>
      <c r="D105" s="24">
        <f t="shared" si="29"/>
        <v>18977.92086888837</v>
      </c>
      <c r="E105" s="24">
        <f t="shared" si="30"/>
        <v>18977.92086888837</v>
      </c>
      <c r="F105" s="24">
        <f t="shared" si="31"/>
        <v>10455.070132645418</v>
      </c>
      <c r="G105" s="29">
        <f t="shared" si="32"/>
        <v>23753.556309696014</v>
      </c>
      <c r="H105" s="1">
        <f t="shared" si="33"/>
        <v>23753.556309468189</v>
      </c>
      <c r="I105" s="1">
        <f t="shared" si="34"/>
        <v>23753.556309468189</v>
      </c>
      <c r="J105" s="1">
        <f t="shared" si="27"/>
        <v>9050.104952118887</v>
      </c>
      <c r="K105" s="1">
        <f t="shared" si="35"/>
        <v>27937.044097979804</v>
      </c>
      <c r="L105" s="1">
        <f t="shared" si="36"/>
        <v>27937.044097979804</v>
      </c>
      <c r="M105" s="1">
        <f t="shared" si="37"/>
        <v>27937.044097979804</v>
      </c>
      <c r="N105" s="1">
        <f t="shared" si="38"/>
        <v>23483.905009742131</v>
      </c>
      <c r="O105" s="1">
        <f t="shared" si="39"/>
        <v>23483.905009742131</v>
      </c>
      <c r="P105" s="1">
        <f t="shared" si="40"/>
        <v>23483.905009742131</v>
      </c>
      <c r="Q105" s="1">
        <f t="shared" si="41"/>
        <v>23483.905009742131</v>
      </c>
      <c r="R105" s="1">
        <f t="shared" si="42"/>
        <v>23483.905009742131</v>
      </c>
      <c r="S105" s="1">
        <f t="shared" si="43"/>
        <v>23483.905009742131</v>
      </c>
      <c r="T105" s="1">
        <f t="shared" si="44"/>
        <v>23483.905009742131</v>
      </c>
      <c r="U105" s="1">
        <f t="shared" si="45"/>
        <v>23483.905009742131</v>
      </c>
    </row>
    <row r="106" spans="1:21" x14ac:dyDescent="0.3">
      <c r="A106" t="s">
        <v>104</v>
      </c>
      <c r="B106" s="11">
        <v>1.7219055487709999E-3</v>
      </c>
      <c r="C106" s="24">
        <f t="shared" si="28"/>
        <v>12349.278959961461</v>
      </c>
      <c r="D106" s="24">
        <f t="shared" si="29"/>
        <v>12978.490152004824</v>
      </c>
      <c r="E106" s="24">
        <f t="shared" si="30"/>
        <v>12978.490152004824</v>
      </c>
      <c r="F106" s="24">
        <f t="shared" si="31"/>
        <v>7149.941539565837</v>
      </c>
      <c r="G106" s="29">
        <f t="shared" si="32"/>
        <v>16244.418910286011</v>
      </c>
      <c r="H106" s="1">
        <f t="shared" si="33"/>
        <v>16244.418910130207</v>
      </c>
      <c r="I106" s="1">
        <f t="shared" si="34"/>
        <v>16244.418910130207</v>
      </c>
      <c r="J106" s="1">
        <f t="shared" si="27"/>
        <v>6189.1236035365073</v>
      </c>
      <c r="K106" s="1">
        <f t="shared" si="35"/>
        <v>19105.393799810565</v>
      </c>
      <c r="L106" s="1">
        <f t="shared" si="36"/>
        <v>19105.393799810565</v>
      </c>
      <c r="M106" s="1">
        <f t="shared" si="37"/>
        <v>19105.393799810565</v>
      </c>
      <c r="N106" s="1">
        <f t="shared" si="38"/>
        <v>16060.011631685542</v>
      </c>
      <c r="O106" s="1">
        <f t="shared" si="39"/>
        <v>16060.011631685542</v>
      </c>
      <c r="P106" s="1">
        <f t="shared" si="40"/>
        <v>16060.011631685542</v>
      </c>
      <c r="Q106" s="1">
        <f t="shared" si="41"/>
        <v>16060.011631685542</v>
      </c>
      <c r="R106" s="1">
        <f t="shared" si="42"/>
        <v>16060.011631685542</v>
      </c>
      <c r="S106" s="1">
        <f t="shared" si="43"/>
        <v>16060.011631685542</v>
      </c>
      <c r="T106" s="1">
        <f t="shared" si="44"/>
        <v>16060.011631685542</v>
      </c>
      <c r="U106" s="1">
        <f t="shared" si="45"/>
        <v>16060.011631685542</v>
      </c>
    </row>
    <row r="107" spans="1:21" x14ac:dyDescent="0.3">
      <c r="A107" t="s">
        <v>105</v>
      </c>
      <c r="B107" s="11">
        <v>1.883576635033E-3</v>
      </c>
      <c r="C107" s="24">
        <f t="shared" si="28"/>
        <v>13508.762617723314</v>
      </c>
      <c r="D107" s="24">
        <f t="shared" si="29"/>
        <v>14197.050950773899</v>
      </c>
      <c r="E107" s="24">
        <f t="shared" si="30"/>
        <v>14197.050950773899</v>
      </c>
      <c r="F107" s="24">
        <f t="shared" si="31"/>
        <v>7821.255257229649</v>
      </c>
      <c r="G107" s="29">
        <f t="shared" si="32"/>
        <v>17769.620366774368</v>
      </c>
      <c r="H107" s="1">
        <f t="shared" si="33"/>
        <v>17769.620366603936</v>
      </c>
      <c r="I107" s="1">
        <f t="shared" si="34"/>
        <v>17769.620366603936</v>
      </c>
      <c r="J107" s="1">
        <f t="shared" si="27"/>
        <v>6770.2253583381607</v>
      </c>
      <c r="K107" s="1">
        <f t="shared" si="35"/>
        <v>20899.214472078715</v>
      </c>
      <c r="L107" s="1">
        <f t="shared" si="36"/>
        <v>20899.214472078715</v>
      </c>
      <c r="M107" s="1">
        <f t="shared" si="37"/>
        <v>20899.214472078715</v>
      </c>
      <c r="N107" s="1">
        <f t="shared" si="38"/>
        <v>17567.898941606898</v>
      </c>
      <c r="O107" s="1">
        <f t="shared" si="39"/>
        <v>17567.898941606898</v>
      </c>
      <c r="P107" s="1">
        <f t="shared" si="40"/>
        <v>17567.898941606898</v>
      </c>
      <c r="Q107" s="1">
        <f t="shared" si="41"/>
        <v>17567.898941606898</v>
      </c>
      <c r="R107" s="1">
        <f t="shared" si="42"/>
        <v>17567.898941606898</v>
      </c>
      <c r="S107" s="1">
        <f t="shared" si="43"/>
        <v>17567.898941606898</v>
      </c>
      <c r="T107" s="1">
        <f t="shared" si="44"/>
        <v>17567.898941606898</v>
      </c>
      <c r="U107" s="1">
        <f t="shared" si="45"/>
        <v>17567.898941606898</v>
      </c>
    </row>
    <row r="108" spans="1:21" x14ac:dyDescent="0.3">
      <c r="A108" t="s">
        <v>181</v>
      </c>
      <c r="B108" s="11">
        <v>1.3274301645797E-2</v>
      </c>
      <c r="C108" s="24">
        <f t="shared" si="28"/>
        <v>95201.53654166768</v>
      </c>
      <c r="D108" s="24">
        <f t="shared" si="29"/>
        <v>100052.17377206429</v>
      </c>
      <c r="E108" s="24">
        <f t="shared" si="30"/>
        <v>100052.17377206429</v>
      </c>
      <c r="F108" s="24">
        <f t="shared" si="31"/>
        <v>55119.446484014712</v>
      </c>
      <c r="G108" s="29">
        <f t="shared" si="32"/>
        <v>125229.46849769578</v>
      </c>
      <c r="H108" s="1">
        <f t="shared" si="33"/>
        <v>125229.46849649468</v>
      </c>
      <c r="I108" s="1">
        <f t="shared" si="34"/>
        <v>125229.46849649468</v>
      </c>
      <c r="J108" s="1">
        <f t="shared" ref="J108:J131" si="46">$J$4*B108</f>
        <v>47712.427487735491</v>
      </c>
      <c r="K108" s="1">
        <f t="shared" si="35"/>
        <v>147284.94285963499</v>
      </c>
      <c r="L108" s="1">
        <f t="shared" si="36"/>
        <v>147284.94285963499</v>
      </c>
      <c r="M108" s="1">
        <f t="shared" si="37"/>
        <v>147284.94285963499</v>
      </c>
      <c r="N108" s="1">
        <f t="shared" si="38"/>
        <v>123807.85867503722</v>
      </c>
      <c r="O108" s="1">
        <f t="shared" si="39"/>
        <v>123807.85867503722</v>
      </c>
      <c r="P108" s="1">
        <f t="shared" si="40"/>
        <v>123807.85867503722</v>
      </c>
      <c r="Q108" s="1">
        <f t="shared" si="41"/>
        <v>123807.85867503722</v>
      </c>
      <c r="R108" s="1">
        <f t="shared" si="42"/>
        <v>123807.85867503722</v>
      </c>
      <c r="S108" s="1">
        <f t="shared" si="43"/>
        <v>123807.85867503722</v>
      </c>
      <c r="T108" s="1">
        <f t="shared" si="44"/>
        <v>123807.85867503722</v>
      </c>
      <c r="U108" s="1">
        <f t="shared" si="45"/>
        <v>123807.85867503722</v>
      </c>
    </row>
    <row r="109" spans="1:21" x14ac:dyDescent="0.3">
      <c r="A109" t="s">
        <v>106</v>
      </c>
      <c r="B109" s="11">
        <v>2.8798736113730002E-3</v>
      </c>
      <c r="C109" s="24">
        <f t="shared" si="28"/>
        <v>20654.07282162525</v>
      </c>
      <c r="D109" s="24">
        <f t="shared" si="29"/>
        <v>21706.423636825057</v>
      </c>
      <c r="E109" s="24">
        <f t="shared" si="30"/>
        <v>21706.423636825057</v>
      </c>
      <c r="F109" s="24">
        <f t="shared" si="31"/>
        <v>11958.221504862418</v>
      </c>
      <c r="G109" s="29">
        <f t="shared" si="32"/>
        <v>27168.664033408524</v>
      </c>
      <c r="H109" s="1">
        <f t="shared" si="33"/>
        <v>27168.664033147943</v>
      </c>
      <c r="I109" s="1">
        <f t="shared" si="34"/>
        <v>27168.664033147943</v>
      </c>
      <c r="J109" s="1">
        <f t="shared" si="46"/>
        <v>10351.260994583738</v>
      </c>
      <c r="K109" s="1">
        <f t="shared" si="35"/>
        <v>31953.622240334134</v>
      </c>
      <c r="L109" s="1">
        <f t="shared" si="36"/>
        <v>31953.622240334134</v>
      </c>
      <c r="M109" s="1">
        <f t="shared" si="37"/>
        <v>31953.622240334134</v>
      </c>
      <c r="N109" s="1">
        <f t="shared" si="38"/>
        <v>26860.244297049787</v>
      </c>
      <c r="O109" s="1">
        <f t="shared" si="39"/>
        <v>26860.244297049787</v>
      </c>
      <c r="P109" s="1">
        <f t="shared" si="40"/>
        <v>26860.244297049787</v>
      </c>
      <c r="Q109" s="1">
        <f t="shared" si="41"/>
        <v>26860.244297049787</v>
      </c>
      <c r="R109" s="1">
        <f t="shared" ref="R109:R131" si="47">$R$4*$B109</f>
        <v>26860.244297049787</v>
      </c>
      <c r="S109" s="1">
        <f t="shared" si="43"/>
        <v>26860.244297049787</v>
      </c>
      <c r="T109" s="1">
        <f t="shared" si="44"/>
        <v>26860.244297049787</v>
      </c>
      <c r="U109" s="1">
        <f t="shared" si="45"/>
        <v>26860.244297049787</v>
      </c>
    </row>
    <row r="110" spans="1:21" x14ac:dyDescent="0.3">
      <c r="A110" t="s">
        <v>182</v>
      </c>
      <c r="B110" s="11">
        <v>1.2543449471993999E-2</v>
      </c>
      <c r="C110" s="24">
        <f t="shared" si="28"/>
        <v>89959.961369771991</v>
      </c>
      <c r="D110" s="24">
        <f t="shared" si="29"/>
        <v>94543.533796402626</v>
      </c>
      <c r="E110" s="24">
        <f t="shared" si="30"/>
        <v>94543.533796402626</v>
      </c>
      <c r="F110" s="24">
        <f t="shared" si="31"/>
        <v>52084.697963408711</v>
      </c>
      <c r="G110" s="29">
        <f t="shared" si="32"/>
        <v>118334.6252345314</v>
      </c>
      <c r="H110" s="1">
        <f t="shared" si="33"/>
        <v>118334.62523339642</v>
      </c>
      <c r="I110" s="1">
        <f t="shared" si="34"/>
        <v>118334.62523339642</v>
      </c>
      <c r="J110" s="1">
        <f t="shared" si="46"/>
        <v>45085.49220501419</v>
      </c>
      <c r="K110" s="1">
        <f t="shared" si="35"/>
        <v>139175.77647712344</v>
      </c>
      <c r="L110" s="1">
        <f t="shared" si="36"/>
        <v>139175.77647712344</v>
      </c>
      <c r="M110" s="1">
        <f t="shared" si="37"/>
        <v>139175.77647712344</v>
      </c>
      <c r="N110" s="1">
        <f t="shared" si="38"/>
        <v>116991.28594217366</v>
      </c>
      <c r="O110" s="1">
        <f t="shared" si="39"/>
        <v>116991.28594217366</v>
      </c>
      <c r="P110" s="1">
        <f t="shared" si="40"/>
        <v>116991.28594217366</v>
      </c>
      <c r="Q110" s="1">
        <f t="shared" si="41"/>
        <v>116991.28594217366</v>
      </c>
      <c r="R110" s="1">
        <f t="shared" si="47"/>
        <v>116991.28594217366</v>
      </c>
      <c r="S110" s="1">
        <f t="shared" si="43"/>
        <v>116991.28594217366</v>
      </c>
      <c r="T110" s="1">
        <f t="shared" si="44"/>
        <v>116991.28594217366</v>
      </c>
      <c r="U110" s="1">
        <f t="shared" si="45"/>
        <v>116991.28594217366</v>
      </c>
    </row>
    <row r="111" spans="1:21" x14ac:dyDescent="0.3">
      <c r="A111" t="s">
        <v>183</v>
      </c>
      <c r="B111" s="11">
        <v>2.3934807084559999E-3</v>
      </c>
      <c r="C111" s="24">
        <f t="shared" si="28"/>
        <v>17165.727223021036</v>
      </c>
      <c r="D111" s="24">
        <f t="shared" si="29"/>
        <v>18040.34247167698</v>
      </c>
      <c r="E111" s="24">
        <f t="shared" si="30"/>
        <v>18040.34247167698</v>
      </c>
      <c r="F111" s="24">
        <f t="shared" si="31"/>
        <v>9938.5515969522858</v>
      </c>
      <c r="G111" s="29">
        <f t="shared" si="32"/>
        <v>22580.044131687875</v>
      </c>
      <c r="H111" s="1">
        <f t="shared" si="33"/>
        <v>22580.044131471303</v>
      </c>
      <c r="I111" s="1">
        <f t="shared" si="34"/>
        <v>22580.044131471303</v>
      </c>
      <c r="J111" s="1">
        <f t="shared" si="46"/>
        <v>8602.9968123904328</v>
      </c>
      <c r="K111" s="1">
        <f t="shared" si="35"/>
        <v>26556.852389458778</v>
      </c>
      <c r="L111" s="1">
        <f t="shared" si="36"/>
        <v>26556.852389458778</v>
      </c>
      <c r="M111" s="1">
        <f t="shared" si="37"/>
        <v>26556.852389458778</v>
      </c>
      <c r="N111" s="1">
        <f t="shared" si="38"/>
        <v>22323.714587861199</v>
      </c>
      <c r="O111" s="1">
        <f t="shared" si="39"/>
        <v>22323.714587861199</v>
      </c>
      <c r="P111" s="1">
        <f t="shared" si="40"/>
        <v>22323.714587861199</v>
      </c>
      <c r="Q111" s="1">
        <f t="shared" si="41"/>
        <v>22323.714587861199</v>
      </c>
      <c r="R111" s="1">
        <f t="shared" si="47"/>
        <v>22323.714587861199</v>
      </c>
      <c r="S111" s="1">
        <f t="shared" si="43"/>
        <v>22323.714587861199</v>
      </c>
      <c r="T111" s="1">
        <f t="shared" si="44"/>
        <v>22323.714587861199</v>
      </c>
      <c r="U111" s="1">
        <f t="shared" si="45"/>
        <v>22323.714587861199</v>
      </c>
    </row>
    <row r="112" spans="1:21" x14ac:dyDescent="0.3">
      <c r="A112" t="s">
        <v>184</v>
      </c>
      <c r="B112" s="11">
        <v>4.7407767169806998E-2</v>
      </c>
      <c r="C112" s="24">
        <f t="shared" si="28"/>
        <v>340002.23883749725</v>
      </c>
      <c r="D112" s="24">
        <f t="shared" si="29"/>
        <v>357325.7777007753</v>
      </c>
      <c r="E112" s="24">
        <f t="shared" si="30"/>
        <v>357325.7777007753</v>
      </c>
      <c r="F112" s="24">
        <f t="shared" si="31"/>
        <v>196853.28502913605</v>
      </c>
      <c r="G112" s="29">
        <f t="shared" si="32"/>
        <v>447243.82824441901</v>
      </c>
      <c r="H112" s="1">
        <f t="shared" si="33"/>
        <v>447243.8282401294</v>
      </c>
      <c r="I112" s="1">
        <f t="shared" si="34"/>
        <v>447243.8282401294</v>
      </c>
      <c r="J112" s="1">
        <f t="shared" si="46"/>
        <v>170399.89852581467</v>
      </c>
      <c r="K112" s="1">
        <f t="shared" si="35"/>
        <v>526012.6268803553</v>
      </c>
      <c r="L112" s="1">
        <f t="shared" si="36"/>
        <v>526012.6268803553</v>
      </c>
      <c r="M112" s="1">
        <f t="shared" si="37"/>
        <v>526012.6268803553</v>
      </c>
      <c r="N112" s="1">
        <f t="shared" si="38"/>
        <v>442166.69881966716</v>
      </c>
      <c r="O112" s="1">
        <f t="shared" si="39"/>
        <v>442166.69881966716</v>
      </c>
      <c r="P112" s="1">
        <f t="shared" si="40"/>
        <v>442166.69881966716</v>
      </c>
      <c r="Q112" s="1">
        <f t="shared" si="41"/>
        <v>442166.69881966716</v>
      </c>
      <c r="R112" s="1">
        <f t="shared" si="47"/>
        <v>442166.69881966716</v>
      </c>
      <c r="S112" s="1">
        <f t="shared" si="43"/>
        <v>442166.69881966716</v>
      </c>
      <c r="T112" s="1">
        <f t="shared" si="44"/>
        <v>442166.69881966716</v>
      </c>
      <c r="U112" s="1">
        <f t="shared" si="45"/>
        <v>442166.69881966716</v>
      </c>
    </row>
    <row r="113" spans="1:21" x14ac:dyDescent="0.3">
      <c r="A113" t="s">
        <v>107</v>
      </c>
      <c r="B113" s="11">
        <v>7.3300890090290003E-3</v>
      </c>
      <c r="C113" s="24">
        <f t="shared" si="28"/>
        <v>52570.429335369554</v>
      </c>
      <c r="D113" s="24">
        <f t="shared" si="29"/>
        <v>55248.95839083779</v>
      </c>
      <c r="E113" s="24">
        <f t="shared" si="30"/>
        <v>55248.95839083779</v>
      </c>
      <c r="F113" s="24">
        <f t="shared" si="31"/>
        <v>30437.039901392127</v>
      </c>
      <c r="G113" s="29">
        <f t="shared" si="32"/>
        <v>69151.897789828261</v>
      </c>
      <c r="H113" s="1">
        <f t="shared" si="33"/>
        <v>69151.897789165014</v>
      </c>
      <c r="I113" s="1">
        <f t="shared" si="34"/>
        <v>69151.897789165014</v>
      </c>
      <c r="J113" s="1">
        <f t="shared" si="46"/>
        <v>26346.873052465173</v>
      </c>
      <c r="K113" s="1">
        <f t="shared" si="35"/>
        <v>81330.963365045187</v>
      </c>
      <c r="L113" s="1">
        <f t="shared" si="36"/>
        <v>81330.963365045187</v>
      </c>
      <c r="M113" s="1">
        <f t="shared" si="37"/>
        <v>81330.963365045187</v>
      </c>
      <c r="N113" s="1">
        <f t="shared" si="38"/>
        <v>68366.882742389091</v>
      </c>
      <c r="O113" s="1">
        <f t="shared" si="39"/>
        <v>68366.882742389091</v>
      </c>
      <c r="P113" s="1">
        <f t="shared" si="40"/>
        <v>68366.882742389091</v>
      </c>
      <c r="Q113" s="1">
        <f t="shared" si="41"/>
        <v>68366.882742389091</v>
      </c>
      <c r="R113" s="1">
        <f t="shared" si="47"/>
        <v>68366.882742389091</v>
      </c>
      <c r="S113" s="1">
        <f t="shared" si="43"/>
        <v>68366.882742389091</v>
      </c>
      <c r="T113" s="1">
        <f t="shared" si="44"/>
        <v>68366.882742389091</v>
      </c>
      <c r="U113" s="1">
        <f t="shared" si="45"/>
        <v>68366.882742389091</v>
      </c>
    </row>
    <row r="114" spans="1:21" x14ac:dyDescent="0.3">
      <c r="A114" t="s">
        <v>108</v>
      </c>
      <c r="B114" s="11">
        <v>1.4763145882290001E-3</v>
      </c>
      <c r="C114" s="24">
        <f t="shared" si="28"/>
        <v>10587.93305806647</v>
      </c>
      <c r="D114" s="24">
        <f t="shared" si="29"/>
        <v>11127.401475804938</v>
      </c>
      <c r="E114" s="24">
        <f t="shared" si="30"/>
        <v>11127.401475804938</v>
      </c>
      <c r="F114" s="24">
        <f t="shared" si="31"/>
        <v>6130.1637638484481</v>
      </c>
      <c r="G114" s="29">
        <f t="shared" si="32"/>
        <v>13927.519213626552</v>
      </c>
      <c r="H114" s="1">
        <f t="shared" si="33"/>
        <v>13927.519213492971</v>
      </c>
      <c r="I114" s="1">
        <f t="shared" si="34"/>
        <v>13927.519213492971</v>
      </c>
      <c r="J114" s="1">
        <f t="shared" si="46"/>
        <v>5306.3848192921678</v>
      </c>
      <c r="K114" s="1">
        <f t="shared" si="35"/>
        <v>16380.440611653634</v>
      </c>
      <c r="L114" s="1">
        <f t="shared" si="36"/>
        <v>16380.440611653634</v>
      </c>
      <c r="M114" s="1">
        <f t="shared" si="37"/>
        <v>16380.440611653634</v>
      </c>
      <c r="N114" s="1">
        <f t="shared" si="38"/>
        <v>13769.41347096965</v>
      </c>
      <c r="O114" s="1">
        <f t="shared" si="39"/>
        <v>13769.41347096965</v>
      </c>
      <c r="P114" s="1">
        <f t="shared" si="40"/>
        <v>13769.41347096965</v>
      </c>
      <c r="Q114" s="1">
        <f t="shared" si="41"/>
        <v>13769.41347096965</v>
      </c>
      <c r="R114" s="1">
        <f t="shared" si="47"/>
        <v>13769.41347096965</v>
      </c>
      <c r="S114" s="1">
        <f t="shared" si="43"/>
        <v>13769.41347096965</v>
      </c>
      <c r="T114" s="1">
        <f t="shared" si="44"/>
        <v>13769.41347096965</v>
      </c>
      <c r="U114" s="1">
        <f t="shared" si="45"/>
        <v>13769.41347096965</v>
      </c>
    </row>
    <row r="115" spans="1:21" x14ac:dyDescent="0.3">
      <c r="A115" t="s">
        <v>109</v>
      </c>
      <c r="B115" s="11">
        <v>3.7475206797569001E-2</v>
      </c>
      <c r="C115" s="24">
        <f t="shared" si="28"/>
        <v>268767.22893177182</v>
      </c>
      <c r="D115" s="24">
        <f t="shared" si="29"/>
        <v>282461.25504023058</v>
      </c>
      <c r="E115" s="24">
        <f t="shared" si="30"/>
        <v>282461.25504023058</v>
      </c>
      <c r="F115" s="24">
        <f t="shared" si="31"/>
        <v>155609.89275921852</v>
      </c>
      <c r="G115" s="29">
        <f t="shared" si="32"/>
        <v>353540.27310255769</v>
      </c>
      <c r="H115" s="1">
        <f t="shared" si="33"/>
        <v>353540.27309916681</v>
      </c>
      <c r="I115" s="1">
        <f t="shared" si="34"/>
        <v>353540.27309916681</v>
      </c>
      <c r="J115" s="1">
        <f t="shared" si="46"/>
        <v>134698.84402416321</v>
      </c>
      <c r="K115" s="1">
        <f t="shared" si="35"/>
        <v>415805.95643467148</v>
      </c>
      <c r="L115" s="1">
        <f t="shared" si="36"/>
        <v>415805.95643467148</v>
      </c>
      <c r="M115" s="1">
        <f t="shared" si="37"/>
        <v>415805.95643467148</v>
      </c>
      <c r="N115" s="1">
        <f t="shared" si="38"/>
        <v>349526.87009943597</v>
      </c>
      <c r="O115" s="1">
        <f t="shared" si="39"/>
        <v>349526.87009943597</v>
      </c>
      <c r="P115" s="1">
        <f t="shared" si="40"/>
        <v>349526.87009943597</v>
      </c>
      <c r="Q115" s="1">
        <f t="shared" si="41"/>
        <v>349526.87009943597</v>
      </c>
      <c r="R115" s="1">
        <f t="shared" si="47"/>
        <v>349526.87009943597</v>
      </c>
      <c r="S115" s="1">
        <f t="shared" si="43"/>
        <v>349526.87009943597</v>
      </c>
      <c r="T115" s="1">
        <f t="shared" si="44"/>
        <v>349526.87009943597</v>
      </c>
      <c r="U115" s="1">
        <f t="shared" si="45"/>
        <v>349526.87009943597</v>
      </c>
    </row>
    <row r="116" spans="1:21" x14ac:dyDescent="0.3">
      <c r="A116" t="s">
        <v>185</v>
      </c>
      <c r="B116" s="11">
        <v>2.4158085321226999E-2</v>
      </c>
      <c r="C116" s="24">
        <f t="shared" si="28"/>
        <v>173258.5942262148</v>
      </c>
      <c r="D116" s="24">
        <f t="shared" si="29"/>
        <v>182086.33606914215</v>
      </c>
      <c r="E116" s="24">
        <f t="shared" si="30"/>
        <v>182086.33606914215</v>
      </c>
      <c r="F116" s="24">
        <f t="shared" si="31"/>
        <v>100312.64367427172</v>
      </c>
      <c r="G116" s="29">
        <f t="shared" si="32"/>
        <v>227906.84326938854</v>
      </c>
      <c r="H116" s="1">
        <f t="shared" si="33"/>
        <v>227906.84326720264</v>
      </c>
      <c r="I116" s="1">
        <f t="shared" si="34"/>
        <v>227906.84326720264</v>
      </c>
      <c r="J116" s="1">
        <f t="shared" si="46"/>
        <v>86832.507267644265</v>
      </c>
      <c r="K116" s="1">
        <f t="shared" si="35"/>
        <v>268045.90637441952</v>
      </c>
      <c r="L116" s="1">
        <f t="shared" si="36"/>
        <v>268045.90637441952</v>
      </c>
      <c r="M116" s="1">
        <f t="shared" si="37"/>
        <v>268045.90637441952</v>
      </c>
      <c r="N116" s="1">
        <f t="shared" si="38"/>
        <v>225319.63587379994</v>
      </c>
      <c r="O116" s="1">
        <f t="shared" si="39"/>
        <v>225319.63587379994</v>
      </c>
      <c r="P116" s="1">
        <f t="shared" si="40"/>
        <v>225319.63587379994</v>
      </c>
      <c r="Q116" s="1">
        <f t="shared" si="41"/>
        <v>225319.63587379994</v>
      </c>
      <c r="R116" s="1">
        <f t="shared" si="47"/>
        <v>225319.63587379994</v>
      </c>
      <c r="S116" s="1">
        <f t="shared" si="43"/>
        <v>225319.63587379994</v>
      </c>
      <c r="T116" s="1">
        <f t="shared" si="44"/>
        <v>225319.63587379994</v>
      </c>
      <c r="U116" s="1">
        <f t="shared" si="45"/>
        <v>225319.63587379994</v>
      </c>
    </row>
    <row r="117" spans="1:21" x14ac:dyDescent="0.3">
      <c r="A117" t="s">
        <v>186</v>
      </c>
      <c r="B117" s="11">
        <v>3.9699752625200002E-3</v>
      </c>
      <c r="C117" s="24">
        <f t="shared" si="28"/>
        <v>28472.137752269846</v>
      </c>
      <c r="D117" s="24">
        <f t="shared" si="29"/>
        <v>29922.828743477687</v>
      </c>
      <c r="E117" s="24">
        <f t="shared" si="30"/>
        <v>29922.828743477687</v>
      </c>
      <c r="F117" s="24">
        <f t="shared" si="31"/>
        <v>16484.696887584938</v>
      </c>
      <c r="G117" s="29">
        <f t="shared" si="32"/>
        <v>37452.658930030673</v>
      </c>
      <c r="H117" s="1">
        <f t="shared" si="33"/>
        <v>37452.658929671459</v>
      </c>
      <c r="I117" s="1">
        <f t="shared" si="34"/>
        <v>37452.658929671459</v>
      </c>
      <c r="J117" s="1">
        <f t="shared" si="46"/>
        <v>14269.463049384878</v>
      </c>
      <c r="K117" s="1">
        <f t="shared" si="35"/>
        <v>44048.839275816819</v>
      </c>
      <c r="L117" s="1">
        <f t="shared" si="36"/>
        <v>44048.839275816819</v>
      </c>
      <c r="M117" s="1">
        <f t="shared" si="37"/>
        <v>44048.839275816819</v>
      </c>
      <c r="N117" s="1">
        <f t="shared" si="38"/>
        <v>37027.494881517669</v>
      </c>
      <c r="O117" s="1">
        <f t="shared" si="39"/>
        <v>37027.494881517669</v>
      </c>
      <c r="P117" s="1">
        <f t="shared" si="40"/>
        <v>37027.494881517669</v>
      </c>
      <c r="Q117" s="1">
        <f t="shared" si="41"/>
        <v>37027.494881517669</v>
      </c>
      <c r="R117" s="1">
        <f t="shared" si="47"/>
        <v>37027.494881517669</v>
      </c>
      <c r="S117" s="1">
        <f t="shared" si="43"/>
        <v>37027.494881517669</v>
      </c>
      <c r="T117" s="1">
        <f t="shared" si="44"/>
        <v>37027.494881517669</v>
      </c>
      <c r="U117" s="1">
        <f t="shared" si="45"/>
        <v>37027.494881517669</v>
      </c>
    </row>
    <row r="118" spans="1:21" x14ac:dyDescent="0.3">
      <c r="A118" t="s">
        <v>187</v>
      </c>
      <c r="B118" s="11">
        <v>1.439474275223E-3</v>
      </c>
      <c r="C118" s="24">
        <f t="shared" si="28"/>
        <v>10323.719203474906</v>
      </c>
      <c r="D118" s="24">
        <f t="shared" si="29"/>
        <v>10849.725595216476</v>
      </c>
      <c r="E118" s="24">
        <f t="shared" si="30"/>
        <v>10849.725595216476</v>
      </c>
      <c r="F118" s="24">
        <f t="shared" si="31"/>
        <v>5977.1901675439285</v>
      </c>
      <c r="G118" s="29">
        <f t="shared" si="32"/>
        <v>13579.96851452888</v>
      </c>
      <c r="H118" s="1">
        <f t="shared" si="33"/>
        <v>13579.968514398632</v>
      </c>
      <c r="I118" s="1">
        <f t="shared" si="34"/>
        <v>13579.968514398632</v>
      </c>
      <c r="J118" s="1">
        <f t="shared" si="46"/>
        <v>5173.9680029633937</v>
      </c>
      <c r="K118" s="1">
        <f t="shared" si="35"/>
        <v>15971.679115885017</v>
      </c>
      <c r="L118" s="1">
        <f t="shared" si="36"/>
        <v>15971.679115885017</v>
      </c>
      <c r="M118" s="1">
        <f t="shared" si="37"/>
        <v>15971.679115885017</v>
      </c>
      <c r="N118" s="1">
        <f t="shared" si="38"/>
        <v>13425.808180996812</v>
      </c>
      <c r="O118" s="1">
        <f t="shared" si="39"/>
        <v>13425.808180996812</v>
      </c>
      <c r="P118" s="1">
        <f t="shared" si="40"/>
        <v>13425.808180996812</v>
      </c>
      <c r="Q118" s="1">
        <f t="shared" si="41"/>
        <v>13425.808180996812</v>
      </c>
      <c r="R118" s="1">
        <f t="shared" si="47"/>
        <v>13425.808180996812</v>
      </c>
      <c r="S118" s="1">
        <f t="shared" si="43"/>
        <v>13425.808180996812</v>
      </c>
      <c r="T118" s="1">
        <f t="shared" si="44"/>
        <v>13425.808180996812</v>
      </c>
      <c r="U118" s="1">
        <f t="shared" si="45"/>
        <v>13425.808180996812</v>
      </c>
    </row>
    <row r="119" spans="1:21" x14ac:dyDescent="0.3">
      <c r="A119" t="s">
        <v>188</v>
      </c>
      <c r="B119" s="11">
        <v>1.3441675684990001E-3</v>
      </c>
      <c r="C119" s="24">
        <f t="shared" si="28"/>
        <v>9640.1921023920586</v>
      </c>
      <c r="D119" s="24">
        <f t="shared" si="29"/>
        <v>10131.371934343322</v>
      </c>
      <c r="E119" s="24">
        <f t="shared" si="30"/>
        <v>10131.371934343322</v>
      </c>
      <c r="F119" s="24">
        <f t="shared" si="31"/>
        <v>5581.4440815338585</v>
      </c>
      <c r="G119" s="29">
        <f t="shared" si="32"/>
        <v>12680.847148615721</v>
      </c>
      <c r="H119" s="1">
        <f t="shared" si="33"/>
        <v>12680.847148494096</v>
      </c>
      <c r="I119" s="1">
        <f t="shared" si="34"/>
        <v>12680.847148494096</v>
      </c>
      <c r="J119" s="1">
        <f t="shared" si="46"/>
        <v>4831.4027626214638</v>
      </c>
      <c r="K119" s="1">
        <f t="shared" si="35"/>
        <v>14914.204061562376</v>
      </c>
      <c r="L119" s="1">
        <f t="shared" si="36"/>
        <v>14914.204061562376</v>
      </c>
      <c r="M119" s="1">
        <f t="shared" si="37"/>
        <v>14914.204061562376</v>
      </c>
      <c r="N119" s="1">
        <f t="shared" si="38"/>
        <v>12536.893675983714</v>
      </c>
      <c r="O119" s="1">
        <f t="shared" si="39"/>
        <v>12536.893675983714</v>
      </c>
      <c r="P119" s="1">
        <f t="shared" si="40"/>
        <v>12536.893675983714</v>
      </c>
      <c r="Q119" s="1">
        <f t="shared" si="41"/>
        <v>12536.893675983714</v>
      </c>
      <c r="R119" s="1">
        <f t="shared" si="47"/>
        <v>12536.893675983714</v>
      </c>
      <c r="S119" s="1">
        <f t="shared" si="43"/>
        <v>12536.893675983714</v>
      </c>
      <c r="T119" s="1">
        <f t="shared" si="44"/>
        <v>12536.893675983714</v>
      </c>
      <c r="U119" s="1">
        <f t="shared" si="45"/>
        <v>12536.893675983714</v>
      </c>
    </row>
    <row r="120" spans="1:21" x14ac:dyDescent="0.3">
      <c r="A120" t="s">
        <v>189</v>
      </c>
      <c r="B120" s="11">
        <v>4.1809098167809996E-3</v>
      </c>
      <c r="C120" s="24">
        <f t="shared" si="28"/>
        <v>29984.932489892613</v>
      </c>
      <c r="D120" s="24">
        <f t="shared" si="29"/>
        <v>31512.702263048988</v>
      </c>
      <c r="E120" s="24">
        <f t="shared" si="30"/>
        <v>31512.702263048988</v>
      </c>
      <c r="F120" s="24">
        <f t="shared" si="31"/>
        <v>17360.569395642637</v>
      </c>
      <c r="G120" s="29">
        <f t="shared" si="32"/>
        <v>39442.610855393701</v>
      </c>
      <c r="H120" s="1">
        <f t="shared" si="33"/>
        <v>39442.610855015402</v>
      </c>
      <c r="I120" s="1">
        <f t="shared" si="34"/>
        <v>39442.610855015402</v>
      </c>
      <c r="J120" s="1">
        <f t="shared" si="46"/>
        <v>15027.63473279109</v>
      </c>
      <c r="K120" s="1">
        <f t="shared" si="35"/>
        <v>46389.262493582901</v>
      </c>
      <c r="L120" s="1">
        <f t="shared" si="36"/>
        <v>46389.262493582901</v>
      </c>
      <c r="M120" s="1">
        <f t="shared" si="37"/>
        <v>46389.262493582901</v>
      </c>
      <c r="N120" s="1">
        <f t="shared" si="38"/>
        <v>38994.856794820022</v>
      </c>
      <c r="O120" s="1">
        <f t="shared" si="39"/>
        <v>38994.856794820022</v>
      </c>
      <c r="P120" s="1">
        <f t="shared" si="40"/>
        <v>38994.856794820022</v>
      </c>
      <c r="Q120" s="1">
        <f t="shared" si="41"/>
        <v>38994.856794820022</v>
      </c>
      <c r="R120" s="1">
        <f t="shared" si="47"/>
        <v>38994.856794820022</v>
      </c>
      <c r="S120" s="1">
        <f t="shared" si="43"/>
        <v>38994.856794820022</v>
      </c>
      <c r="T120" s="1">
        <f t="shared" si="44"/>
        <v>38994.856794820022</v>
      </c>
      <c r="U120" s="1">
        <f t="shared" si="45"/>
        <v>38994.856794820022</v>
      </c>
    </row>
    <row r="121" spans="1:21" x14ac:dyDescent="0.3">
      <c r="A121" t="s">
        <v>190</v>
      </c>
      <c r="B121" s="11">
        <v>9.0396413386799996E-4</v>
      </c>
      <c r="C121" s="24">
        <f t="shared" si="28"/>
        <v>6483.11126408973</v>
      </c>
      <c r="D121" s="24">
        <f t="shared" si="29"/>
        <v>6813.4338829125209</v>
      </c>
      <c r="E121" s="24">
        <f t="shared" si="30"/>
        <v>6813.4338829125209</v>
      </c>
      <c r="F121" s="24">
        <f t="shared" si="31"/>
        <v>3753.5686644564225</v>
      </c>
      <c r="G121" s="29">
        <f t="shared" si="32"/>
        <v>8527.9776703818279</v>
      </c>
      <c r="H121" s="1">
        <f t="shared" si="33"/>
        <v>8527.9776703000334</v>
      </c>
      <c r="I121" s="1">
        <f t="shared" si="34"/>
        <v>8527.9776703000334</v>
      </c>
      <c r="J121" s="1">
        <f t="shared" si="46"/>
        <v>3249.1594917422103</v>
      </c>
      <c r="K121" s="1">
        <f t="shared" si="35"/>
        <v>10029.929208823096</v>
      </c>
      <c r="L121" s="1">
        <f t="shared" si="36"/>
        <v>10029.929208823096</v>
      </c>
      <c r="M121" s="1">
        <f t="shared" si="37"/>
        <v>10029.929208823096</v>
      </c>
      <c r="N121" s="1">
        <f t="shared" si="38"/>
        <v>8431.1677344373111</v>
      </c>
      <c r="O121" s="1">
        <f t="shared" si="39"/>
        <v>8431.1677344373111</v>
      </c>
      <c r="P121" s="1">
        <f t="shared" si="40"/>
        <v>8431.1677344373111</v>
      </c>
      <c r="Q121" s="1">
        <f t="shared" si="41"/>
        <v>8431.1677344373111</v>
      </c>
      <c r="R121" s="1">
        <f t="shared" si="47"/>
        <v>8431.1677344373111</v>
      </c>
      <c r="S121" s="1">
        <f t="shared" si="43"/>
        <v>8431.1677344373111</v>
      </c>
      <c r="T121" s="1">
        <f t="shared" si="44"/>
        <v>8431.1677344373111</v>
      </c>
      <c r="U121" s="1">
        <f t="shared" si="45"/>
        <v>8431.1677344373111</v>
      </c>
    </row>
    <row r="122" spans="1:21" x14ac:dyDescent="0.3">
      <c r="A122" t="s">
        <v>191</v>
      </c>
      <c r="B122" s="11">
        <v>3.1030389969649999E-3</v>
      </c>
      <c r="C122" s="24">
        <f t="shared" si="28"/>
        <v>22254.585464638683</v>
      </c>
      <c r="D122" s="24">
        <f t="shared" si="29"/>
        <v>23388.484398660326</v>
      </c>
      <c r="E122" s="24">
        <f t="shared" si="30"/>
        <v>23388.484398660326</v>
      </c>
      <c r="F122" s="24">
        <f t="shared" si="31"/>
        <v>12884.880613299772</v>
      </c>
      <c r="G122" s="29">
        <f t="shared" si="32"/>
        <v>29274.001351369669</v>
      </c>
      <c r="H122" s="1">
        <f t="shared" si="33"/>
        <v>29274.001351088893</v>
      </c>
      <c r="I122" s="1">
        <f t="shared" si="34"/>
        <v>29274.001351088893</v>
      </c>
      <c r="J122" s="1">
        <f t="shared" si="46"/>
        <v>11153.394512560722</v>
      </c>
      <c r="K122" s="1">
        <f t="shared" si="35"/>
        <v>34429.75258166725</v>
      </c>
      <c r="L122" s="1">
        <f t="shared" si="36"/>
        <v>34429.75258166725</v>
      </c>
      <c r="M122" s="1">
        <f t="shared" si="37"/>
        <v>34429.75258166725</v>
      </c>
      <c r="N122" s="1">
        <f t="shared" si="38"/>
        <v>28941.681743462101</v>
      </c>
      <c r="O122" s="1">
        <f t="shared" si="39"/>
        <v>28941.681743462101</v>
      </c>
      <c r="P122" s="1">
        <f t="shared" si="40"/>
        <v>28941.681743462101</v>
      </c>
      <c r="Q122" s="1">
        <f t="shared" si="41"/>
        <v>28941.681743462101</v>
      </c>
      <c r="R122" s="1">
        <f t="shared" si="47"/>
        <v>28941.681743462101</v>
      </c>
      <c r="S122" s="1">
        <f t="shared" si="43"/>
        <v>28941.681743462101</v>
      </c>
      <c r="T122" s="1">
        <f t="shared" si="44"/>
        <v>28941.681743462101</v>
      </c>
      <c r="U122" s="1">
        <f t="shared" si="45"/>
        <v>28941.681743462101</v>
      </c>
    </row>
    <row r="123" spans="1:21" x14ac:dyDescent="0.3">
      <c r="A123" t="s">
        <v>192</v>
      </c>
      <c r="B123" s="11">
        <v>2.6440943365750001E-3</v>
      </c>
      <c r="C123" s="24">
        <f t="shared" si="28"/>
        <v>18963.095032781879</v>
      </c>
      <c r="D123" s="24">
        <f t="shared" si="29"/>
        <v>19929.288416953805</v>
      </c>
      <c r="E123" s="24">
        <f t="shared" si="30"/>
        <v>19929.288416953805</v>
      </c>
      <c r="F123" s="24">
        <f t="shared" si="31"/>
        <v>10979.185208562563</v>
      </c>
      <c r="G123" s="29">
        <f t="shared" si="32"/>
        <v>24944.327563318242</v>
      </c>
      <c r="H123" s="1">
        <f t="shared" si="33"/>
        <v>24944.327563078994</v>
      </c>
      <c r="I123" s="1">
        <f t="shared" si="34"/>
        <v>24944.327563078994</v>
      </c>
      <c r="J123" s="1">
        <f t="shared" si="46"/>
        <v>9503.7887996549471</v>
      </c>
      <c r="K123" s="1">
        <f t="shared" si="35"/>
        <v>29337.534558832256</v>
      </c>
      <c r="L123" s="1">
        <f t="shared" si="36"/>
        <v>29337.534558832256</v>
      </c>
      <c r="M123" s="1">
        <f t="shared" si="37"/>
        <v>29337.534558832256</v>
      </c>
      <c r="N123" s="1">
        <f t="shared" si="38"/>
        <v>24661.158581535983</v>
      </c>
      <c r="O123" s="1">
        <f t="shared" si="39"/>
        <v>24661.158581535983</v>
      </c>
      <c r="P123" s="1">
        <f t="shared" si="40"/>
        <v>24661.158581535983</v>
      </c>
      <c r="Q123" s="1">
        <f t="shared" si="41"/>
        <v>24661.158581535983</v>
      </c>
      <c r="R123" s="1">
        <f t="shared" si="47"/>
        <v>24661.158581535983</v>
      </c>
      <c r="S123" s="1">
        <f t="shared" si="43"/>
        <v>24661.158581535983</v>
      </c>
      <c r="T123" s="1">
        <f t="shared" si="44"/>
        <v>24661.158581535983</v>
      </c>
      <c r="U123" s="1">
        <f t="shared" si="45"/>
        <v>24661.158581535983</v>
      </c>
    </row>
    <row r="124" spans="1:21" x14ac:dyDescent="0.3">
      <c r="A124" t="s">
        <v>193</v>
      </c>
      <c r="B124" s="11">
        <v>2.8579121563380001E-3</v>
      </c>
      <c r="C124" s="24">
        <f t="shared" si="28"/>
        <v>20496.568169417442</v>
      </c>
      <c r="D124" s="24">
        <f t="shared" si="29"/>
        <v>21540.893925802939</v>
      </c>
      <c r="E124" s="24">
        <f t="shared" si="30"/>
        <v>21540.893925802939</v>
      </c>
      <c r="F124" s="24">
        <f t="shared" si="31"/>
        <v>11867.030022416631</v>
      </c>
      <c r="G124" s="29">
        <f t="shared" si="32"/>
        <v>26961.48015173593</v>
      </c>
      <c r="H124" s="1">
        <f t="shared" si="33"/>
        <v>26961.480151477335</v>
      </c>
      <c r="I124" s="1">
        <f t="shared" si="34"/>
        <v>26961.480151477335</v>
      </c>
      <c r="J124" s="1">
        <f t="shared" si="46"/>
        <v>10272.323935682836</v>
      </c>
      <c r="K124" s="1">
        <f t="shared" si="35"/>
        <v>31709.94903354298</v>
      </c>
      <c r="L124" s="1">
        <f t="shared" si="36"/>
        <v>31709.94903354298</v>
      </c>
      <c r="M124" s="1">
        <f t="shared" si="37"/>
        <v>31709.94903354298</v>
      </c>
      <c r="N124" s="1">
        <f t="shared" si="38"/>
        <v>26655.412374902498</v>
      </c>
      <c r="O124" s="1">
        <f t="shared" si="39"/>
        <v>26655.412374902498</v>
      </c>
      <c r="P124" s="1">
        <f t="shared" si="40"/>
        <v>26655.412374902498</v>
      </c>
      <c r="Q124" s="1">
        <f t="shared" si="41"/>
        <v>26655.412374902498</v>
      </c>
      <c r="R124" s="1">
        <f t="shared" si="47"/>
        <v>26655.412374902498</v>
      </c>
      <c r="S124" s="1">
        <f t="shared" si="43"/>
        <v>26655.412374902498</v>
      </c>
      <c r="T124" s="1">
        <f t="shared" si="44"/>
        <v>26655.412374902498</v>
      </c>
      <c r="U124" s="1">
        <f t="shared" si="45"/>
        <v>26655.412374902498</v>
      </c>
    </row>
    <row r="125" spans="1:21" x14ac:dyDescent="0.3">
      <c r="A125" t="s">
        <v>194</v>
      </c>
      <c r="B125" s="11">
        <v>3.0852862512586E-2</v>
      </c>
      <c r="C125" s="24">
        <f t="shared" si="28"/>
        <v>221272.65119344441</v>
      </c>
      <c r="D125" s="24">
        <f t="shared" si="29"/>
        <v>232546.76922700912</v>
      </c>
      <c r="E125" s="24">
        <f t="shared" si="30"/>
        <v>232546.76922700912</v>
      </c>
      <c r="F125" s="24">
        <f t="shared" si="31"/>
        <v>128111.651333432</v>
      </c>
      <c r="G125" s="29">
        <f t="shared" si="32"/>
        <v>291065.22340532881</v>
      </c>
      <c r="H125" s="1">
        <f t="shared" si="33"/>
        <v>291065.22340253711</v>
      </c>
      <c r="I125" s="1">
        <f t="shared" si="34"/>
        <v>291065.22340253711</v>
      </c>
      <c r="J125" s="1">
        <f t="shared" si="46"/>
        <v>110895.85009445129</v>
      </c>
      <c r="K125" s="1">
        <f t="shared" si="35"/>
        <v>342327.77086704271</v>
      </c>
      <c r="L125" s="1">
        <f t="shared" si="36"/>
        <v>342327.77086704271</v>
      </c>
      <c r="M125" s="1">
        <f t="shared" si="37"/>
        <v>342327.77086704271</v>
      </c>
      <c r="N125" s="1">
        <f t="shared" si="38"/>
        <v>287761.03960904496</v>
      </c>
      <c r="O125" s="1">
        <f t="shared" si="39"/>
        <v>287761.03960904496</v>
      </c>
      <c r="P125" s="1">
        <f t="shared" si="40"/>
        <v>287761.03960904496</v>
      </c>
      <c r="Q125" s="1">
        <f t="shared" si="41"/>
        <v>287761.03960904496</v>
      </c>
      <c r="R125" s="1">
        <f t="shared" si="47"/>
        <v>287761.03960904496</v>
      </c>
      <c r="S125" s="1">
        <f t="shared" si="43"/>
        <v>287761.03960904496</v>
      </c>
      <c r="T125" s="1">
        <f t="shared" si="44"/>
        <v>287761.03960904496</v>
      </c>
      <c r="U125" s="1">
        <f t="shared" si="45"/>
        <v>287761.03960904496</v>
      </c>
    </row>
    <row r="126" spans="1:21" x14ac:dyDescent="0.3">
      <c r="A126" t="s">
        <v>195</v>
      </c>
      <c r="B126" s="11">
        <v>1.475626355615E-3</v>
      </c>
      <c r="C126" s="24">
        <f t="shared" si="28"/>
        <v>10582.997144743178</v>
      </c>
      <c r="D126" s="24">
        <f t="shared" si="29"/>
        <v>11122.214071530956</v>
      </c>
      <c r="E126" s="24">
        <f t="shared" si="30"/>
        <v>11122.214071530956</v>
      </c>
      <c r="F126" s="24">
        <f t="shared" si="31"/>
        <v>6127.3059863360668</v>
      </c>
      <c r="G126" s="29">
        <f t="shared" si="32"/>
        <v>13921.026442349104</v>
      </c>
      <c r="H126" s="1">
        <f t="shared" si="33"/>
        <v>13921.026442215585</v>
      </c>
      <c r="I126" s="1">
        <f t="shared" si="34"/>
        <v>13921.026442215585</v>
      </c>
      <c r="J126" s="1">
        <f t="shared" si="46"/>
        <v>5303.9110734359729</v>
      </c>
      <c r="K126" s="1">
        <f t="shared" si="35"/>
        <v>16372.804330368792</v>
      </c>
      <c r="L126" s="1">
        <f t="shared" si="36"/>
        <v>16372.804330368792</v>
      </c>
      <c r="M126" s="1">
        <f t="shared" si="37"/>
        <v>16372.804330368792</v>
      </c>
      <c r="N126" s="1">
        <f t="shared" si="38"/>
        <v>13762.9944058856</v>
      </c>
      <c r="O126" s="1">
        <f t="shared" si="39"/>
        <v>13762.9944058856</v>
      </c>
      <c r="P126" s="1">
        <f t="shared" si="40"/>
        <v>13762.9944058856</v>
      </c>
      <c r="Q126" s="1">
        <f t="shared" si="41"/>
        <v>13762.9944058856</v>
      </c>
      <c r="R126" s="1">
        <f t="shared" si="47"/>
        <v>13762.9944058856</v>
      </c>
      <c r="S126" s="1">
        <f t="shared" si="43"/>
        <v>13762.9944058856</v>
      </c>
      <c r="T126" s="1">
        <f t="shared" si="44"/>
        <v>13762.9944058856</v>
      </c>
      <c r="U126" s="1">
        <f t="shared" si="45"/>
        <v>13762.9944058856</v>
      </c>
    </row>
    <row r="127" spans="1:21" x14ac:dyDescent="0.3">
      <c r="A127" t="s">
        <v>196</v>
      </c>
      <c r="B127" s="11">
        <v>9.3796250711899998E-4</v>
      </c>
      <c r="C127" s="24">
        <f t="shared" si="28"/>
        <v>6726.9431024627229</v>
      </c>
      <c r="D127" s="24">
        <f t="shared" si="29"/>
        <v>7069.6892580910408</v>
      </c>
      <c r="E127" s="24">
        <f t="shared" si="30"/>
        <v>7069.6892580910408</v>
      </c>
      <c r="F127" s="24">
        <f t="shared" si="31"/>
        <v>3894.7415536189501</v>
      </c>
      <c r="G127" s="29">
        <f t="shared" si="32"/>
        <v>8848.7175726091573</v>
      </c>
      <c r="H127" s="1">
        <f t="shared" si="33"/>
        <v>8848.7175725242869</v>
      </c>
      <c r="I127" s="1">
        <f t="shared" si="34"/>
        <v>8848.7175725242869</v>
      </c>
      <c r="J127" s="1">
        <f t="shared" si="46"/>
        <v>3371.3613944655012</v>
      </c>
      <c r="K127" s="1">
        <f t="shared" si="35"/>
        <v>10407.157977251722</v>
      </c>
      <c r="L127" s="1">
        <f t="shared" si="36"/>
        <v>10407.157977251722</v>
      </c>
      <c r="M127" s="1">
        <f t="shared" si="37"/>
        <v>10407.157977251722</v>
      </c>
      <c r="N127" s="1">
        <f t="shared" si="38"/>
        <v>8748.2665847541375</v>
      </c>
      <c r="O127" s="1">
        <f t="shared" si="39"/>
        <v>8748.2665847541375</v>
      </c>
      <c r="P127" s="1">
        <f t="shared" si="40"/>
        <v>8748.2665847541375</v>
      </c>
      <c r="Q127" s="1">
        <f t="shared" si="41"/>
        <v>8748.2665847541375</v>
      </c>
      <c r="R127" s="1">
        <f t="shared" si="47"/>
        <v>8748.2665847541375</v>
      </c>
      <c r="S127" s="1">
        <f t="shared" si="43"/>
        <v>8748.2665847541375</v>
      </c>
      <c r="T127" s="1">
        <f t="shared" si="44"/>
        <v>8748.2665847541375</v>
      </c>
      <c r="U127" s="1">
        <f t="shared" si="45"/>
        <v>8748.2665847541375</v>
      </c>
    </row>
    <row r="128" spans="1:21" x14ac:dyDescent="0.3">
      <c r="A128" t="s">
        <v>197</v>
      </c>
      <c r="B128" s="11">
        <v>7.7552673561259999E-3</v>
      </c>
      <c r="C128" s="24">
        <f t="shared" si="28"/>
        <v>55619.752232193823</v>
      </c>
      <c r="D128" s="24">
        <f t="shared" si="29"/>
        <v>58453.648099040809</v>
      </c>
      <c r="E128" s="24">
        <f t="shared" si="30"/>
        <v>58453.648099040809</v>
      </c>
      <c r="F128" s="24">
        <f t="shared" si="31"/>
        <v>32202.526009386005</v>
      </c>
      <c r="G128" s="29">
        <f t="shared" si="32"/>
        <v>73163.020924169934</v>
      </c>
      <c r="H128" s="1">
        <f t="shared" si="33"/>
        <v>73163.020923468212</v>
      </c>
      <c r="I128" s="1">
        <f t="shared" si="34"/>
        <v>73163.020923468212</v>
      </c>
      <c r="J128" s="1">
        <f t="shared" si="46"/>
        <v>27875.110966332679</v>
      </c>
      <c r="K128" s="1">
        <f t="shared" si="35"/>
        <v>86048.52743947343</v>
      </c>
      <c r="L128" s="1">
        <f t="shared" si="36"/>
        <v>86048.52743947343</v>
      </c>
      <c r="M128" s="1">
        <f t="shared" si="37"/>
        <v>86048.52743947343</v>
      </c>
      <c r="N128" s="1">
        <f t="shared" si="38"/>
        <v>72332.471450081197</v>
      </c>
      <c r="O128" s="1">
        <f t="shared" si="39"/>
        <v>72332.471450081197</v>
      </c>
      <c r="P128" s="1">
        <f t="shared" si="40"/>
        <v>72332.471450081197</v>
      </c>
      <c r="Q128" s="1">
        <f t="shared" si="41"/>
        <v>72332.471450081197</v>
      </c>
      <c r="R128" s="1">
        <f t="shared" si="47"/>
        <v>72332.471450081197</v>
      </c>
      <c r="S128" s="1">
        <f t="shared" si="43"/>
        <v>72332.471450081197</v>
      </c>
      <c r="T128" s="1">
        <f t="shared" si="44"/>
        <v>72332.471450081197</v>
      </c>
      <c r="U128" s="1">
        <f t="shared" si="45"/>
        <v>72332.471450081197</v>
      </c>
    </row>
    <row r="129" spans="1:21" x14ac:dyDescent="0.3">
      <c r="A129" t="s">
        <v>110</v>
      </c>
      <c r="B129" s="11">
        <v>4.6772701717159998E-3</v>
      </c>
      <c r="C129" s="24">
        <f t="shared" si="28"/>
        <v>33544.763336673284</v>
      </c>
      <c r="D129" s="24">
        <f t="shared" si="29"/>
        <v>35253.910939080881</v>
      </c>
      <c r="E129" s="24">
        <f t="shared" si="30"/>
        <v>35253.910939080881</v>
      </c>
      <c r="F129" s="24">
        <f t="shared" si="31"/>
        <v>19421.627577885236</v>
      </c>
      <c r="G129" s="29">
        <f t="shared" si="32"/>
        <v>44125.263479271576</v>
      </c>
      <c r="H129" s="1">
        <f t="shared" si="33"/>
        <v>44125.263478848363</v>
      </c>
      <c r="I129" s="1">
        <f t="shared" si="34"/>
        <v>44125.263478848363</v>
      </c>
      <c r="J129" s="1">
        <f t="shared" si="46"/>
        <v>16811.725382118875</v>
      </c>
      <c r="K129" s="1">
        <f t="shared" si="35"/>
        <v>51896.626154972735</v>
      </c>
      <c r="L129" s="1">
        <f t="shared" si="36"/>
        <v>51896.626154972735</v>
      </c>
      <c r="M129" s="1">
        <f t="shared" si="37"/>
        <v>51896.626154972735</v>
      </c>
      <c r="N129" s="1">
        <f t="shared" si="38"/>
        <v>43624.351763027378</v>
      </c>
      <c r="O129" s="1">
        <f t="shared" si="39"/>
        <v>43624.351763027378</v>
      </c>
      <c r="P129" s="1">
        <f t="shared" si="40"/>
        <v>43624.351763027378</v>
      </c>
      <c r="Q129" s="1">
        <f t="shared" si="41"/>
        <v>43624.351763027378</v>
      </c>
      <c r="R129" s="1">
        <f t="shared" si="47"/>
        <v>43624.351763027378</v>
      </c>
      <c r="S129" s="1">
        <f t="shared" si="43"/>
        <v>43624.351763027378</v>
      </c>
      <c r="T129" s="1">
        <f t="shared" si="44"/>
        <v>43624.351763027378</v>
      </c>
      <c r="U129" s="1">
        <f t="shared" si="45"/>
        <v>43624.351763027378</v>
      </c>
    </row>
    <row r="130" spans="1:21" x14ac:dyDescent="0.3">
      <c r="A130" t="s">
        <v>198</v>
      </c>
      <c r="B130" s="11">
        <v>1.6985269385427E-2</v>
      </c>
      <c r="C130" s="24">
        <f t="shared" si="28"/>
        <v>121816.10658055152</v>
      </c>
      <c r="D130" s="24">
        <f t="shared" si="29"/>
        <v>128022.7894063373</v>
      </c>
      <c r="E130" s="24">
        <f t="shared" si="30"/>
        <v>128022.7894063373</v>
      </c>
      <c r="F130" s="24">
        <f t="shared" si="31"/>
        <v>70528.655434242668</v>
      </c>
      <c r="G130" s="29">
        <f t="shared" si="32"/>
        <v>160238.65617824724</v>
      </c>
      <c r="H130" s="1">
        <f t="shared" si="33"/>
        <v>160238.65617671036</v>
      </c>
      <c r="I130" s="1">
        <f t="shared" si="34"/>
        <v>160238.65617671036</v>
      </c>
      <c r="J130" s="1">
        <f t="shared" si="46"/>
        <v>61050.927991261698</v>
      </c>
      <c r="K130" s="1">
        <f t="shared" si="35"/>
        <v>188459.96555157541</v>
      </c>
      <c r="L130" s="1">
        <f t="shared" si="36"/>
        <v>188459.96555157541</v>
      </c>
      <c r="M130" s="1">
        <f t="shared" si="37"/>
        <v>188459.96555157541</v>
      </c>
      <c r="N130" s="1">
        <f t="shared" si="38"/>
        <v>158419.62068823559</v>
      </c>
      <c r="O130" s="1">
        <f t="shared" si="39"/>
        <v>158419.62068823559</v>
      </c>
      <c r="P130" s="1">
        <f t="shared" si="40"/>
        <v>158419.62068823559</v>
      </c>
      <c r="Q130" s="1">
        <f t="shared" si="41"/>
        <v>158419.62068823559</v>
      </c>
      <c r="R130" s="1">
        <f t="shared" si="47"/>
        <v>158419.62068823559</v>
      </c>
      <c r="S130" s="1">
        <f t="shared" si="43"/>
        <v>158419.62068823559</v>
      </c>
      <c r="T130" s="1">
        <f t="shared" si="44"/>
        <v>158419.62068823559</v>
      </c>
      <c r="U130" s="1">
        <f t="shared" si="45"/>
        <v>158419.62068823559</v>
      </c>
    </row>
    <row r="131" spans="1:21" x14ac:dyDescent="0.3">
      <c r="A131" t="s">
        <v>199</v>
      </c>
      <c r="B131" s="11">
        <v>1.742264836427E-3</v>
      </c>
      <c r="C131" s="24">
        <f t="shared" si="28"/>
        <v>12495.293079533521</v>
      </c>
      <c r="D131" s="24">
        <f t="shared" si="29"/>
        <v>13131.943873397282</v>
      </c>
      <c r="E131" s="24">
        <f t="shared" si="30"/>
        <v>13131.943873397282</v>
      </c>
      <c r="F131" s="24">
        <f t="shared" si="31"/>
        <v>7234.4802743596838</v>
      </c>
      <c r="G131" s="29">
        <f t="shared" si="32"/>
        <v>16436.487980296926</v>
      </c>
      <c r="H131" s="1">
        <f t="shared" si="33"/>
        <v>16436.487980139282</v>
      </c>
      <c r="I131" s="1">
        <f t="shared" si="34"/>
        <v>16436.487980139282</v>
      </c>
      <c r="J131" s="1">
        <f t="shared" si="46"/>
        <v>6262.3019191955027</v>
      </c>
      <c r="K131" s="1">
        <f t="shared" si="35"/>
        <v>19331.290167023697</v>
      </c>
      <c r="L131" s="1">
        <f t="shared" si="36"/>
        <v>19331.290167023697</v>
      </c>
      <c r="M131" s="1">
        <f t="shared" si="37"/>
        <v>19331.290167023697</v>
      </c>
      <c r="N131" s="1">
        <f t="shared" si="38"/>
        <v>16249.9003261041</v>
      </c>
      <c r="O131" s="1">
        <f t="shared" si="39"/>
        <v>16249.9003261041</v>
      </c>
      <c r="P131" s="1">
        <f t="shared" si="40"/>
        <v>16249.9003261041</v>
      </c>
      <c r="Q131" s="1">
        <f t="shared" si="41"/>
        <v>16249.9003261041</v>
      </c>
      <c r="R131" s="1">
        <f t="shared" si="47"/>
        <v>16249.9003261041</v>
      </c>
      <c r="S131" s="1">
        <f t="shared" si="43"/>
        <v>16249.9003261041</v>
      </c>
      <c r="T131" s="1">
        <f t="shared" si="44"/>
        <v>16249.9003261041</v>
      </c>
      <c r="U131" s="1">
        <f t="shared" si="45"/>
        <v>16249.9003261041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492F-9519-46C3-97D7-83606CDB32AC}">
  <dimension ref="A1:N133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40.5546875" customWidth="1"/>
    <col min="2" max="2" width="13" customWidth="1"/>
    <col min="3" max="3" width="23.109375" customWidth="1"/>
    <col min="4" max="4" width="22.21875" customWidth="1"/>
    <col min="5" max="5" width="23.44140625" customWidth="1"/>
    <col min="6" max="6" width="23.33203125" customWidth="1"/>
    <col min="7" max="7" width="23.21875" customWidth="1"/>
    <col min="8" max="8" width="24.44140625" customWidth="1"/>
    <col min="9" max="9" width="19.5546875" bestFit="1" customWidth="1"/>
    <col min="10" max="10" width="19" customWidth="1"/>
    <col min="11" max="11" width="15.109375" bestFit="1" customWidth="1"/>
    <col min="12" max="12" width="21.109375" customWidth="1"/>
    <col min="13" max="13" width="20.5546875" bestFit="1" customWidth="1"/>
    <col min="14" max="14" width="16.5546875" bestFit="1" customWidth="1"/>
  </cols>
  <sheetData>
    <row r="1" spans="1:14" ht="28.8" x14ac:dyDescent="0.3">
      <c r="B1" s="21"/>
      <c r="C1" s="27" t="s">
        <v>225</v>
      </c>
      <c r="D1" s="22" t="s">
        <v>4</v>
      </c>
      <c r="E1" s="22" t="s">
        <v>5</v>
      </c>
      <c r="F1" s="22" t="s">
        <v>6</v>
      </c>
      <c r="G1" s="22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</v>
      </c>
    </row>
    <row r="2" spans="1:14" x14ac:dyDescent="0.3">
      <c r="A2" s="3" t="s">
        <v>0</v>
      </c>
      <c r="B2" s="3"/>
      <c r="C2" s="4">
        <f>282175271+658320615+526905161+809042568+896737603</f>
        <v>3173181218</v>
      </c>
      <c r="D2" s="4" t="s">
        <v>227</v>
      </c>
      <c r="E2" s="4" t="s">
        <v>227</v>
      </c>
      <c r="F2" s="4" t="s">
        <v>227</v>
      </c>
      <c r="G2" s="4" t="s">
        <v>227</v>
      </c>
      <c r="H2" s="1">
        <f>105720216+54325273</f>
        <v>160045489</v>
      </c>
      <c r="I2" s="1">
        <f>63074061+54325273+42646154</f>
        <v>160045488</v>
      </c>
      <c r="J2" s="1">
        <f>63074060+54325272+42646154</f>
        <v>160045486</v>
      </c>
      <c r="K2" s="1">
        <f>82748246+78371501+42646154</f>
        <v>203765901</v>
      </c>
      <c r="L2" s="1">
        <f>82748248+78371500+42646154</f>
        <v>203765902</v>
      </c>
      <c r="M2" s="1">
        <f>82748248+78371500+42646153</f>
        <v>203765901</v>
      </c>
      <c r="N2" s="1">
        <f>SUM(C2:M2)</f>
        <v>4264615385</v>
      </c>
    </row>
    <row r="3" spans="1:14" x14ac:dyDescent="0.3">
      <c r="A3" s="3" t="s">
        <v>2</v>
      </c>
      <c r="B3" s="3"/>
      <c r="C3" s="5">
        <f>C2*1.2972597706%</f>
        <v>41164403.389349088</v>
      </c>
      <c r="D3" s="5" t="s">
        <v>228</v>
      </c>
      <c r="E3" s="5" t="s">
        <v>228</v>
      </c>
      <c r="F3" s="5" t="s">
        <v>228</v>
      </c>
      <c r="G3" s="5" t="s">
        <v>228</v>
      </c>
      <c r="H3" s="1">
        <f t="shared" ref="H3:M3" si="0">H2*1.2972597706%</f>
        <v>2076205.7434570482</v>
      </c>
      <c r="I3" s="1">
        <f t="shared" si="0"/>
        <v>2076205.7304844507</v>
      </c>
      <c r="J3" s="1">
        <f t="shared" si="0"/>
        <v>2076205.7045392552</v>
      </c>
      <c r="K3" s="1">
        <f t="shared" si="0"/>
        <v>2643373.0598736233</v>
      </c>
      <c r="L3" s="1">
        <f t="shared" si="0"/>
        <v>2643373.0728462208</v>
      </c>
      <c r="M3" s="1">
        <f t="shared" si="0"/>
        <v>2643373.0598736233</v>
      </c>
      <c r="N3" s="1">
        <f t="shared" ref="N3:N4" si="1">SUM(C3:M3)</f>
        <v>55323139.76042331</v>
      </c>
    </row>
    <row r="4" spans="1:14" x14ac:dyDescent="0.3">
      <c r="A4" s="3" t="s">
        <v>27</v>
      </c>
      <c r="B4" s="3"/>
      <c r="C4" s="5">
        <f>C3*0.6975</f>
        <v>28712171.364070989</v>
      </c>
      <c r="D4" s="5" t="s">
        <v>228</v>
      </c>
      <c r="E4" s="5" t="s">
        <v>228</v>
      </c>
      <c r="F4" s="5" t="s">
        <v>228</v>
      </c>
      <c r="G4" s="5" t="s">
        <v>228</v>
      </c>
      <c r="H4" s="1">
        <f t="shared" ref="H4:M4" si="2">H3*0.6975</f>
        <v>1448153.5060612911</v>
      </c>
      <c r="I4" s="1">
        <f t="shared" si="2"/>
        <v>1448153.4970129044</v>
      </c>
      <c r="J4" s="1">
        <f t="shared" si="2"/>
        <v>1448153.4789161305</v>
      </c>
      <c r="K4" s="1">
        <f t="shared" si="2"/>
        <v>1843752.7092618523</v>
      </c>
      <c r="L4" s="1">
        <f t="shared" si="2"/>
        <v>1843752.718310239</v>
      </c>
      <c r="M4" s="1">
        <f t="shared" si="2"/>
        <v>1843752.7092618523</v>
      </c>
      <c r="N4" s="1">
        <f t="shared" si="1"/>
        <v>38587889.982895255</v>
      </c>
    </row>
    <row r="5" spans="1:14" x14ac:dyDescent="0.3">
      <c r="A5" s="3" t="s">
        <v>22</v>
      </c>
      <c r="B5" s="3"/>
      <c r="C5" s="5">
        <f>C3*0.25</f>
        <v>10291100.847337272</v>
      </c>
      <c r="D5" s="5" t="s">
        <v>228</v>
      </c>
      <c r="E5" s="5" t="s">
        <v>228</v>
      </c>
      <c r="F5" s="5" t="s">
        <v>228</v>
      </c>
      <c r="G5" s="5" t="s">
        <v>228</v>
      </c>
      <c r="H5" s="1">
        <f t="shared" ref="H5:M5" si="3">H3*0.25</f>
        <v>519051.43586426205</v>
      </c>
      <c r="I5" s="1">
        <f t="shared" si="3"/>
        <v>519051.43262111268</v>
      </c>
      <c r="J5" s="1">
        <f t="shared" si="3"/>
        <v>519051.42613481381</v>
      </c>
      <c r="K5" s="1">
        <f t="shared" si="3"/>
        <v>660843.26496840583</v>
      </c>
      <c r="L5" s="1">
        <f t="shared" si="3"/>
        <v>660843.2682115552</v>
      </c>
      <c r="M5" s="1">
        <f t="shared" si="3"/>
        <v>660843.26496840583</v>
      </c>
      <c r="N5" s="1">
        <f>SUM(C5:M5)</f>
        <v>13830784.940105828</v>
      </c>
    </row>
    <row r="6" spans="1:14" x14ac:dyDescent="0.3">
      <c r="A6" s="3" t="s">
        <v>26</v>
      </c>
      <c r="B6" s="3"/>
      <c r="C6" s="5">
        <f>C3*0.0525</f>
        <v>2161131.1779408269</v>
      </c>
      <c r="D6" s="5" t="s">
        <v>228</v>
      </c>
      <c r="E6" s="5" t="s">
        <v>228</v>
      </c>
      <c r="F6" s="5" t="s">
        <v>228</v>
      </c>
      <c r="G6" s="5" t="s">
        <v>228</v>
      </c>
      <c r="H6" s="1">
        <f t="shared" ref="H6:M6" si="4">H3*0.0525</f>
        <v>109000.80153149503</v>
      </c>
      <c r="I6" s="1">
        <f t="shared" si="4"/>
        <v>109000.80085043366</v>
      </c>
      <c r="J6" s="1">
        <f t="shared" si="4"/>
        <v>109000.79948831089</v>
      </c>
      <c r="K6" s="1">
        <f t="shared" si="4"/>
        <v>138777.08564336522</v>
      </c>
      <c r="L6" s="1">
        <f t="shared" si="4"/>
        <v>138777.08632442658</v>
      </c>
      <c r="M6" s="1">
        <f t="shared" si="4"/>
        <v>138777.08564336522</v>
      </c>
      <c r="N6" s="1">
        <f>SUM(C6:M6)</f>
        <v>2904464.8374222228</v>
      </c>
    </row>
    <row r="7" spans="1:14" x14ac:dyDescent="0.3">
      <c r="N7" s="1"/>
    </row>
    <row r="8" spans="1:14" ht="43.2" x14ac:dyDescent="0.3">
      <c r="A8" s="6" t="s">
        <v>226</v>
      </c>
      <c r="B8" s="15"/>
      <c r="E8" s="1"/>
      <c r="N8" s="1"/>
    </row>
    <row r="10" spans="1:14" x14ac:dyDescent="0.3">
      <c r="A10" s="3" t="s">
        <v>23</v>
      </c>
      <c r="B10" s="3"/>
      <c r="C10" s="1">
        <v>15384615.380000001</v>
      </c>
      <c r="E10" s="1">
        <v>26923076.920000002</v>
      </c>
      <c r="F10" s="1">
        <v>25000000</v>
      </c>
      <c r="G10" s="7"/>
      <c r="H10" s="7"/>
      <c r="I10" s="7"/>
      <c r="J10" s="7"/>
      <c r="N10" s="1">
        <f>SUM(C10:M10)</f>
        <v>67307692.300000012</v>
      </c>
    </row>
    <row r="11" spans="1:14" x14ac:dyDescent="0.3">
      <c r="A11" s="3" t="s">
        <v>25</v>
      </c>
      <c r="B11" s="3"/>
      <c r="C11" s="24">
        <f>C10*1.7616910858%</f>
        <v>271029.39773407584</v>
      </c>
      <c r="E11" s="24">
        <f>E10*1.7616910858%</f>
        <v>474301.44612271723</v>
      </c>
      <c r="F11" s="24">
        <f>F10*1.7616910858%</f>
        <v>440422.77145</v>
      </c>
      <c r="N11" s="1">
        <f>SUM(C11:M11)</f>
        <v>1185753.6153067932</v>
      </c>
    </row>
    <row r="12" spans="1:14" x14ac:dyDescent="0.3">
      <c r="A12" s="3"/>
      <c r="B12" s="3"/>
      <c r="C12" s="1"/>
      <c r="E12" s="1"/>
      <c r="F12" s="1"/>
      <c r="N12" s="1"/>
    </row>
    <row r="13" spans="1:14" x14ac:dyDescent="0.3">
      <c r="A13" s="3" t="s">
        <v>112</v>
      </c>
      <c r="B13" s="3" t="s">
        <v>111</v>
      </c>
      <c r="C13" s="17" t="s">
        <v>14</v>
      </c>
      <c r="D13" s="17" t="s">
        <v>4</v>
      </c>
      <c r="E13" s="17" t="s">
        <v>5</v>
      </c>
      <c r="F13" s="17" t="s">
        <v>6</v>
      </c>
      <c r="G13" s="17" t="s">
        <v>7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3" t="s">
        <v>13</v>
      </c>
      <c r="N13" s="1"/>
    </row>
    <row r="14" spans="1:14" x14ac:dyDescent="0.3">
      <c r="A14" t="s">
        <v>113</v>
      </c>
      <c r="B14" s="10">
        <v>5.7605785060199999E-3</v>
      </c>
      <c r="C14" s="5">
        <f>$C$4*$B14</f>
        <v>165398.7172210303</v>
      </c>
      <c r="D14" s="5" t="s">
        <v>228</v>
      </c>
      <c r="E14" s="5" t="s">
        <v>228</v>
      </c>
      <c r="F14" s="5" t="s">
        <v>228</v>
      </c>
      <c r="G14" s="5" t="s">
        <v>228</v>
      </c>
      <c r="H14" s="1">
        <f>$H$4*$B14</f>
        <v>8342.2019604341767</v>
      </c>
      <c r="I14" s="1">
        <f>$I$4*$B14</f>
        <v>8342.201908310235</v>
      </c>
      <c r="J14" s="1">
        <f>$J$4*$B14</f>
        <v>8342.2018040623479</v>
      </c>
      <c r="K14" s="1">
        <f>$K$4*$B14</f>
        <v>10621.082227389968</v>
      </c>
      <c r="L14" s="1">
        <f>$L$4*$B14</f>
        <v>10621.08227951391</v>
      </c>
      <c r="M14" s="1">
        <f>$M$4*$B14</f>
        <v>10621.082227389968</v>
      </c>
    </row>
    <row r="15" spans="1:14" x14ac:dyDescent="0.3">
      <c r="A15" t="s">
        <v>78</v>
      </c>
      <c r="B15" s="10">
        <v>1.3649194507410001E-3</v>
      </c>
      <c r="C15" s="5">
        <f t="shared" ref="C15:C78" si="5">$C$4*$B15</f>
        <v>39189.801167829246</v>
      </c>
      <c r="D15" s="5" t="s">
        <v>228</v>
      </c>
      <c r="E15" s="5" t="s">
        <v>228</v>
      </c>
      <c r="F15" s="5" t="s">
        <v>228</v>
      </c>
      <c r="G15" s="5" t="s">
        <v>228</v>
      </c>
      <c r="H15" s="1">
        <f t="shared" ref="H15:H46" si="6">$H$4*$B15</f>
        <v>1976.612888081831</v>
      </c>
      <c r="I15" s="1">
        <f t="shared" ref="I15:I78" si="7">$I$4*$B15</f>
        <v>1976.6128757315121</v>
      </c>
      <c r="J15" s="1">
        <f t="shared" ref="J15:J78" si="8">$J$4*$B15</f>
        <v>1976.6128510308733</v>
      </c>
      <c r="K15" s="1">
        <f t="shared" ref="K15:K78" si="9">$K$4*$B15</f>
        <v>2516.5739352279184</v>
      </c>
      <c r="L15" s="1">
        <f t="shared" ref="L15:L78" si="10">$L$4*$B15</f>
        <v>2516.5739475782375</v>
      </c>
      <c r="M15" s="1">
        <f t="shared" ref="M15:M78" si="11">$M$4*$B15</f>
        <v>2516.5739352279184</v>
      </c>
    </row>
    <row r="16" spans="1:14" x14ac:dyDescent="0.3">
      <c r="A16" t="s">
        <v>114</v>
      </c>
      <c r="B16" s="10">
        <v>5.0386504680954E-2</v>
      </c>
      <c r="C16" s="5">
        <f t="shared" si="5"/>
        <v>1446705.9568361163</v>
      </c>
      <c r="D16" s="5" t="s">
        <v>228</v>
      </c>
      <c r="E16" s="5" t="s">
        <v>228</v>
      </c>
      <c r="F16" s="5" t="s">
        <v>228</v>
      </c>
      <c r="G16" s="5" t="s">
        <v>228</v>
      </c>
      <c r="H16" s="1">
        <f t="shared" si="6"/>
        <v>72967.393411897196</v>
      </c>
      <c r="I16" s="1">
        <f t="shared" si="7"/>
        <v>72967.392955980613</v>
      </c>
      <c r="J16" s="1">
        <f t="shared" si="8"/>
        <v>72967.392044147433</v>
      </c>
      <c r="K16" s="1">
        <f t="shared" si="9"/>
        <v>92900.254515743945</v>
      </c>
      <c r="L16" s="1">
        <f t="shared" si="10"/>
        <v>92900.254971660514</v>
      </c>
      <c r="M16" s="1">
        <f t="shared" si="11"/>
        <v>92900.254515743945</v>
      </c>
    </row>
    <row r="17" spans="1:13" x14ac:dyDescent="0.3">
      <c r="A17" t="s">
        <v>79</v>
      </c>
      <c r="B17" s="11">
        <v>2.9908173445600001E-3</v>
      </c>
      <c r="C17" s="5">
        <f t="shared" si="5"/>
        <v>85872.86011564247</v>
      </c>
      <c r="D17" s="5" t="s">
        <v>228</v>
      </c>
      <c r="E17" s="5" t="s">
        <v>228</v>
      </c>
      <c r="F17" s="5" t="s">
        <v>228</v>
      </c>
      <c r="G17" s="5" t="s">
        <v>228</v>
      </c>
      <c r="H17" s="1">
        <f t="shared" si="6"/>
        <v>4331.1626235134845</v>
      </c>
      <c r="I17" s="1">
        <f t="shared" si="7"/>
        <v>4331.1625964514124</v>
      </c>
      <c r="J17" s="1">
        <f t="shared" si="8"/>
        <v>4331.1625423272671</v>
      </c>
      <c r="K17" s="1">
        <f t="shared" si="9"/>
        <v>5514.3275819398386</v>
      </c>
      <c r="L17" s="1">
        <f t="shared" si="10"/>
        <v>5514.3276090019108</v>
      </c>
      <c r="M17" s="1">
        <f t="shared" si="11"/>
        <v>5514.3275819398386</v>
      </c>
    </row>
    <row r="18" spans="1:13" x14ac:dyDescent="0.3">
      <c r="A18" t="s">
        <v>115</v>
      </c>
      <c r="B18" s="10">
        <v>6.6193306844369998E-3</v>
      </c>
      <c r="C18" s="5">
        <f t="shared" si="5"/>
        <v>190055.35692700846</v>
      </c>
      <c r="D18" s="5" t="s">
        <v>228</v>
      </c>
      <c r="E18" s="5" t="s">
        <v>228</v>
      </c>
      <c r="F18" s="5" t="s">
        <v>228</v>
      </c>
      <c r="G18" s="5" t="s">
        <v>228</v>
      </c>
      <c r="H18" s="1">
        <f t="shared" si="6"/>
        <v>9585.8069384465271</v>
      </c>
      <c r="I18" s="1">
        <f t="shared" si="7"/>
        <v>9585.8068785522628</v>
      </c>
      <c r="J18" s="1">
        <f t="shared" si="8"/>
        <v>9585.8067587637324</v>
      </c>
      <c r="K18" s="1">
        <f t="shared" si="9"/>
        <v>12204.408882930829</v>
      </c>
      <c r="L18" s="1">
        <f t="shared" si="10"/>
        <v>12204.408942825094</v>
      </c>
      <c r="M18" s="1">
        <f t="shared" si="11"/>
        <v>12204.408882930829</v>
      </c>
    </row>
    <row r="19" spans="1:13" x14ac:dyDescent="0.3">
      <c r="A19" t="s">
        <v>116</v>
      </c>
      <c r="B19" s="10">
        <v>7.640787092763E-3</v>
      </c>
      <c r="C19" s="5">
        <f t="shared" si="5"/>
        <v>219383.58836379304</v>
      </c>
      <c r="D19" s="5" t="s">
        <v>228</v>
      </c>
      <c r="E19" s="5" t="s">
        <v>228</v>
      </c>
      <c r="F19" s="5" t="s">
        <v>228</v>
      </c>
      <c r="G19" s="5" t="s">
        <v>228</v>
      </c>
      <c r="H19" s="1">
        <f t="shared" si="6"/>
        <v>11065.032617452598</v>
      </c>
      <c r="I19" s="1">
        <f t="shared" si="7"/>
        <v>11065.032548315801</v>
      </c>
      <c r="J19" s="1">
        <f t="shared" si="8"/>
        <v>11065.032410042206</v>
      </c>
      <c r="K19" s="1">
        <f t="shared" si="9"/>
        <v>14087.721903174774</v>
      </c>
      <c r="L19" s="1">
        <f t="shared" si="10"/>
        <v>14087.72197231157</v>
      </c>
      <c r="M19" s="1">
        <f t="shared" si="11"/>
        <v>14087.721903174774</v>
      </c>
    </row>
    <row r="20" spans="1:13" x14ac:dyDescent="0.3">
      <c r="A20" t="s">
        <v>117</v>
      </c>
      <c r="B20" s="11">
        <v>6.4409481023189998E-3</v>
      </c>
      <c r="C20" s="5">
        <f t="shared" si="5"/>
        <v>184933.60566087096</v>
      </c>
      <c r="D20" s="5" t="s">
        <v>228</v>
      </c>
      <c r="E20" s="5" t="s">
        <v>228</v>
      </c>
      <c r="F20" s="5" t="s">
        <v>228</v>
      </c>
      <c r="G20" s="5" t="s">
        <v>228</v>
      </c>
      <c r="H20" s="1">
        <f t="shared" si="6"/>
        <v>9327.4815767320797</v>
      </c>
      <c r="I20" s="1">
        <f t="shared" si="7"/>
        <v>9327.4815184518902</v>
      </c>
      <c r="J20" s="1">
        <f t="shared" si="8"/>
        <v>9327.4814018915076</v>
      </c>
      <c r="K20" s="1">
        <f t="shared" si="9"/>
        <v>11875.515513865643</v>
      </c>
      <c r="L20" s="1">
        <f t="shared" si="10"/>
        <v>11875.515572145832</v>
      </c>
      <c r="M20" s="1">
        <f t="shared" si="11"/>
        <v>11875.515513865643</v>
      </c>
    </row>
    <row r="21" spans="1:13" x14ac:dyDescent="0.3">
      <c r="A21" t="s">
        <v>118</v>
      </c>
      <c r="B21" s="11">
        <v>1.194868774775E-3</v>
      </c>
      <c r="C21" s="5">
        <f t="shared" si="5"/>
        <v>34307.277018917346</v>
      </c>
      <c r="D21" s="5" t="s">
        <v>228</v>
      </c>
      <c r="E21" s="5" t="s">
        <v>228</v>
      </c>
      <c r="F21" s="5" t="s">
        <v>228</v>
      </c>
      <c r="G21" s="5" t="s">
        <v>228</v>
      </c>
      <c r="H21" s="1">
        <f t="shared" si="6"/>
        <v>1730.3534054735753</v>
      </c>
      <c r="I21" s="1">
        <f t="shared" si="7"/>
        <v>1730.3533946619407</v>
      </c>
      <c r="J21" s="1">
        <f t="shared" si="8"/>
        <v>1730.3533730386707</v>
      </c>
      <c r="K21" s="1">
        <f t="shared" si="9"/>
        <v>2203.0425407037965</v>
      </c>
      <c r="L21" s="1">
        <f t="shared" si="10"/>
        <v>2203.0425515154311</v>
      </c>
      <c r="M21" s="1">
        <f t="shared" si="11"/>
        <v>2203.0425407037965</v>
      </c>
    </row>
    <row r="22" spans="1:13" x14ac:dyDescent="0.3">
      <c r="A22" t="s">
        <v>80</v>
      </c>
      <c r="B22" s="11">
        <v>4.2495169127590004E-3</v>
      </c>
      <c r="C22" s="5">
        <f t="shared" si="5"/>
        <v>122012.85781365432</v>
      </c>
      <c r="D22" s="5" t="s">
        <v>228</v>
      </c>
      <c r="E22" s="5" t="s">
        <v>228</v>
      </c>
      <c r="F22" s="5" t="s">
        <v>228</v>
      </c>
      <c r="G22" s="5" t="s">
        <v>228</v>
      </c>
      <c r="H22" s="1">
        <f t="shared" si="6"/>
        <v>6153.9528162787001</v>
      </c>
      <c r="I22" s="1">
        <f t="shared" si="7"/>
        <v>6153.9527778274278</v>
      </c>
      <c r="J22" s="1">
        <f t="shared" si="8"/>
        <v>6153.9527009248814</v>
      </c>
      <c r="K22" s="1">
        <f t="shared" si="9"/>
        <v>7835.0583209534698</v>
      </c>
      <c r="L22" s="1">
        <f t="shared" si="10"/>
        <v>7835.0583594047421</v>
      </c>
      <c r="M22" s="1">
        <f t="shared" si="11"/>
        <v>7835.0583209534698</v>
      </c>
    </row>
    <row r="23" spans="1:13" x14ac:dyDescent="0.3">
      <c r="A23" t="s">
        <v>81</v>
      </c>
      <c r="B23" s="11">
        <v>4.9001955500920001E-3</v>
      </c>
      <c r="C23" s="5">
        <f t="shared" si="5"/>
        <v>140695.25435169961</v>
      </c>
      <c r="D23" s="5" t="s">
        <v>228</v>
      </c>
      <c r="E23" s="5" t="s">
        <v>228</v>
      </c>
      <c r="F23" s="5" t="s">
        <v>228</v>
      </c>
      <c r="G23" s="5" t="s">
        <v>228</v>
      </c>
      <c r="H23" s="1">
        <f t="shared" si="6"/>
        <v>7096.2353662516671</v>
      </c>
      <c r="I23" s="1">
        <f t="shared" si="7"/>
        <v>7096.2353219128026</v>
      </c>
      <c r="J23" s="1">
        <f t="shared" si="8"/>
        <v>7096.235233235072</v>
      </c>
      <c r="K23" s="1">
        <f t="shared" si="9"/>
        <v>9034.7488213949982</v>
      </c>
      <c r="L23" s="1">
        <f t="shared" si="10"/>
        <v>9034.7488657338617</v>
      </c>
      <c r="M23" s="1">
        <f t="shared" si="11"/>
        <v>9034.7488213949982</v>
      </c>
    </row>
    <row r="24" spans="1:13" x14ac:dyDescent="0.3">
      <c r="A24" t="s">
        <v>119</v>
      </c>
      <c r="B24" s="11">
        <v>6.6354207046520003E-3</v>
      </c>
      <c r="C24" s="5">
        <f t="shared" si="5"/>
        <v>190517.33634467292</v>
      </c>
      <c r="D24" s="5" t="s">
        <v>228</v>
      </c>
      <c r="E24" s="5" t="s">
        <v>228</v>
      </c>
      <c r="F24" s="5" t="s">
        <v>228</v>
      </c>
      <c r="G24" s="5" t="s">
        <v>228</v>
      </c>
      <c r="H24" s="1">
        <f t="shared" si="6"/>
        <v>9609.1077576334774</v>
      </c>
      <c r="I24" s="1">
        <f t="shared" si="7"/>
        <v>9609.1076975936248</v>
      </c>
      <c r="J24" s="1">
        <f t="shared" si="8"/>
        <v>9609.1075775139161</v>
      </c>
      <c r="K24" s="1">
        <f t="shared" si="9"/>
        <v>12234.074901294314</v>
      </c>
      <c r="L24" s="1">
        <f t="shared" si="10"/>
        <v>12234.074961334167</v>
      </c>
      <c r="M24" s="1">
        <f t="shared" si="11"/>
        <v>12234.074901294314</v>
      </c>
    </row>
    <row r="25" spans="1:13" x14ac:dyDescent="0.3">
      <c r="A25" t="s">
        <v>82</v>
      </c>
      <c r="B25" s="11">
        <v>1.4138539022250001E-3</v>
      </c>
      <c r="C25" s="5">
        <f t="shared" si="5"/>
        <v>40594.815524444668</v>
      </c>
      <c r="D25" s="5" t="s">
        <v>228</v>
      </c>
      <c r="E25" s="5" t="s">
        <v>228</v>
      </c>
      <c r="F25" s="5" t="s">
        <v>228</v>
      </c>
      <c r="G25" s="5" t="s">
        <v>228</v>
      </c>
      <c r="H25" s="1">
        <f t="shared" si="6"/>
        <v>2047.4774855655717</v>
      </c>
      <c r="I25" s="1">
        <f t="shared" si="7"/>
        <v>2047.4774727724748</v>
      </c>
      <c r="J25" s="1">
        <f t="shared" si="8"/>
        <v>2047.4774471862804</v>
      </c>
      <c r="K25" s="1">
        <f t="shared" si="9"/>
        <v>2606.7969627277857</v>
      </c>
      <c r="L25" s="1">
        <f t="shared" si="10"/>
        <v>2606.7969755208828</v>
      </c>
      <c r="M25" s="1">
        <f t="shared" si="11"/>
        <v>2606.7969627277857</v>
      </c>
    </row>
    <row r="26" spans="1:13" x14ac:dyDescent="0.3">
      <c r="A26" t="s">
        <v>83</v>
      </c>
      <c r="B26" s="11">
        <v>2.804136234778E-3</v>
      </c>
      <c r="C26" s="5">
        <f t="shared" si="5"/>
        <v>80512.840101146736</v>
      </c>
      <c r="D26" s="5" t="s">
        <v>228</v>
      </c>
      <c r="E26" s="5" t="s">
        <v>228</v>
      </c>
      <c r="F26" s="5" t="s">
        <v>228</v>
      </c>
      <c r="G26" s="5" t="s">
        <v>228</v>
      </c>
      <c r="H26" s="1">
        <f t="shared" si="6"/>
        <v>4060.8197198672683</v>
      </c>
      <c r="I26" s="1">
        <f t="shared" si="7"/>
        <v>4060.8196944943593</v>
      </c>
      <c r="J26" s="1">
        <f t="shared" si="8"/>
        <v>4060.8196437485399</v>
      </c>
      <c r="K26" s="1">
        <f t="shared" si="9"/>
        <v>5170.1337800112669</v>
      </c>
      <c r="L26" s="1">
        <f t="shared" si="10"/>
        <v>5170.1338053841764</v>
      </c>
      <c r="M26" s="1">
        <f t="shared" si="11"/>
        <v>5170.1337800112669</v>
      </c>
    </row>
    <row r="27" spans="1:13" x14ac:dyDescent="0.3">
      <c r="A27" t="s">
        <v>120</v>
      </c>
      <c r="B27" s="11">
        <v>3.3253254157320001E-3</v>
      </c>
      <c r="C27" s="5">
        <f t="shared" si="5"/>
        <v>95477.313177797798</v>
      </c>
      <c r="D27" s="5" t="s">
        <v>228</v>
      </c>
      <c r="E27" s="5" t="s">
        <v>228</v>
      </c>
      <c r="F27" s="5" t="s">
        <v>228</v>
      </c>
      <c r="G27" s="5" t="s">
        <v>228</v>
      </c>
      <c r="H27" s="1">
        <f t="shared" si="6"/>
        <v>4815.5816595870165</v>
      </c>
      <c r="I27" s="1">
        <f t="shared" si="7"/>
        <v>4815.581629498186</v>
      </c>
      <c r="J27" s="1">
        <f t="shared" si="8"/>
        <v>4815.5815693205241</v>
      </c>
      <c r="K27" s="1">
        <f t="shared" si="9"/>
        <v>6131.0777444331707</v>
      </c>
      <c r="L27" s="1">
        <f t="shared" si="10"/>
        <v>6131.0777745220012</v>
      </c>
      <c r="M27" s="1">
        <f t="shared" si="11"/>
        <v>6131.0777444331707</v>
      </c>
    </row>
    <row r="28" spans="1:13" x14ac:dyDescent="0.3">
      <c r="A28" t="s">
        <v>84</v>
      </c>
      <c r="B28" s="11">
        <v>5.1353612965080002E-3</v>
      </c>
      <c r="C28" s="5">
        <f t="shared" si="5"/>
        <v>147447.37356175546</v>
      </c>
      <c r="D28" s="5" t="s">
        <v>228</v>
      </c>
      <c r="E28" s="5" t="s">
        <v>228</v>
      </c>
      <c r="F28" s="5" t="s">
        <v>228</v>
      </c>
      <c r="G28" s="5" t="s">
        <v>228</v>
      </c>
      <c r="H28" s="1">
        <f t="shared" si="6"/>
        <v>7436.7914664295176</v>
      </c>
      <c r="I28" s="1">
        <f t="shared" si="7"/>
        <v>7436.791419962783</v>
      </c>
      <c r="J28" s="1">
        <f t="shared" si="8"/>
        <v>7436.7913270293111</v>
      </c>
      <c r="K28" s="1">
        <f t="shared" si="9"/>
        <v>9468.3363034750837</v>
      </c>
      <c r="L28" s="1">
        <f t="shared" si="10"/>
        <v>9468.3363499418192</v>
      </c>
      <c r="M28" s="1">
        <f t="shared" si="11"/>
        <v>9468.3363034750837</v>
      </c>
    </row>
    <row r="29" spans="1:13" x14ac:dyDescent="0.3">
      <c r="A29" t="s">
        <v>121</v>
      </c>
      <c r="B29" s="11">
        <v>9.8395917490599998E-3</v>
      </c>
      <c r="C29" s="5">
        <f t="shared" si="5"/>
        <v>282516.04445150972</v>
      </c>
      <c r="D29" s="5" t="s">
        <v>228</v>
      </c>
      <c r="E29" s="5" t="s">
        <v>228</v>
      </c>
      <c r="F29" s="5" t="s">
        <v>228</v>
      </c>
      <c r="G29" s="5" t="s">
        <v>228</v>
      </c>
      <c r="H29" s="1">
        <f t="shared" si="6"/>
        <v>14249.23928961299</v>
      </c>
      <c r="I29" s="1">
        <f t="shared" si="7"/>
        <v>14249.23920058056</v>
      </c>
      <c r="J29" s="1">
        <f t="shared" si="8"/>
        <v>14249.239022515692</v>
      </c>
      <c r="K29" s="1">
        <f t="shared" si="9"/>
        <v>18141.773945359942</v>
      </c>
      <c r="L29" s="1">
        <f t="shared" si="10"/>
        <v>18141.774034392372</v>
      </c>
      <c r="M29" s="1">
        <f t="shared" si="11"/>
        <v>18141.773945359942</v>
      </c>
    </row>
    <row r="30" spans="1:13" x14ac:dyDescent="0.3">
      <c r="A30" t="s">
        <v>122</v>
      </c>
      <c r="B30" s="11">
        <v>1.1452829659572001E-2</v>
      </c>
      <c r="C30" s="5">
        <f t="shared" si="5"/>
        <v>328835.60778914607</v>
      </c>
      <c r="D30" s="5" t="s">
        <v>228</v>
      </c>
      <c r="E30" s="5" t="s">
        <v>228</v>
      </c>
      <c r="F30" s="5" t="s">
        <v>228</v>
      </c>
      <c r="G30" s="5" t="s">
        <v>228</v>
      </c>
      <c r="H30" s="1">
        <f t="shared" si="6"/>
        <v>16585.455425831937</v>
      </c>
      <c r="I30" s="1">
        <f t="shared" si="7"/>
        <v>16585.455322202302</v>
      </c>
      <c r="J30" s="1">
        <f t="shared" si="8"/>
        <v>16585.455114943034</v>
      </c>
      <c r="K30" s="1">
        <f t="shared" si="9"/>
        <v>21116.185713550374</v>
      </c>
      <c r="L30" s="1">
        <f t="shared" si="10"/>
        <v>21116.185817180005</v>
      </c>
      <c r="M30" s="1">
        <f t="shared" si="11"/>
        <v>21116.185713550374</v>
      </c>
    </row>
    <row r="31" spans="1:13" x14ac:dyDescent="0.3">
      <c r="A31" t="s">
        <v>123</v>
      </c>
      <c r="B31" s="11">
        <v>8.8956815134370003E-3</v>
      </c>
      <c r="C31" s="5">
        <f t="shared" si="5"/>
        <v>255414.33201400153</v>
      </c>
      <c r="D31" s="5" t="s">
        <v>228</v>
      </c>
      <c r="E31" s="5" t="s">
        <v>228</v>
      </c>
      <c r="F31" s="5" t="s">
        <v>228</v>
      </c>
      <c r="G31" s="5" t="s">
        <v>228</v>
      </c>
      <c r="H31" s="1">
        <f t="shared" si="6"/>
        <v>12882.312372488404</v>
      </c>
      <c r="I31" s="1">
        <f t="shared" si="7"/>
        <v>12882.312291996837</v>
      </c>
      <c r="J31" s="1">
        <f t="shared" si="8"/>
        <v>12882.312131013701</v>
      </c>
      <c r="K31" s="1">
        <f t="shared" si="9"/>
        <v>16401.436891130044</v>
      </c>
      <c r="L31" s="1">
        <f t="shared" si="10"/>
        <v>16401.43697162161</v>
      </c>
      <c r="M31" s="1">
        <f t="shared" si="11"/>
        <v>16401.436891130044</v>
      </c>
    </row>
    <row r="32" spans="1:13" x14ac:dyDescent="0.3">
      <c r="A32" t="s">
        <v>124</v>
      </c>
      <c r="B32" s="11">
        <v>2.0926117944359999E-3</v>
      </c>
      <c r="C32" s="5">
        <f t="shared" si="5"/>
        <v>60083.428440322525</v>
      </c>
      <c r="D32" s="5" t="s">
        <v>228</v>
      </c>
      <c r="E32" s="5" t="s">
        <v>228</v>
      </c>
      <c r="F32" s="5" t="s">
        <v>228</v>
      </c>
      <c r="G32" s="5" t="s">
        <v>228</v>
      </c>
      <c r="H32" s="1">
        <f t="shared" si="6"/>
        <v>3030.4231069377029</v>
      </c>
      <c r="I32" s="1">
        <f t="shared" si="7"/>
        <v>3030.4230880029422</v>
      </c>
      <c r="J32" s="1">
        <f t="shared" si="8"/>
        <v>3030.42305013342</v>
      </c>
      <c r="K32" s="1">
        <f t="shared" si="9"/>
        <v>3858.2586654246811</v>
      </c>
      <c r="L32" s="1">
        <f t="shared" si="10"/>
        <v>3858.2586843594418</v>
      </c>
      <c r="M32" s="1">
        <f t="shared" si="11"/>
        <v>3858.2586654246811</v>
      </c>
    </row>
    <row r="33" spans="1:13" x14ac:dyDescent="0.3">
      <c r="A33" t="s">
        <v>125</v>
      </c>
      <c r="B33" s="11">
        <v>9.9501937501169993E-3</v>
      </c>
      <c r="C33" s="5">
        <f t="shared" si="5"/>
        <v>285691.66805906745</v>
      </c>
      <c r="D33" s="5" t="s">
        <v>228</v>
      </c>
      <c r="E33" s="5" t="s">
        <v>228</v>
      </c>
      <c r="F33" s="5" t="s">
        <v>228</v>
      </c>
      <c r="G33" s="5" t="s">
        <v>228</v>
      </c>
      <c r="H33" s="1">
        <f t="shared" si="6"/>
        <v>14409.407965221078</v>
      </c>
      <c r="I33" s="1">
        <f t="shared" si="7"/>
        <v>14409.407875187877</v>
      </c>
      <c r="J33" s="1">
        <f t="shared" si="8"/>
        <v>14409.407695121472</v>
      </c>
      <c r="K33" s="1">
        <f t="shared" si="9"/>
        <v>18345.69668445857</v>
      </c>
      <c r="L33" s="1">
        <f t="shared" si="10"/>
        <v>18345.696774491767</v>
      </c>
      <c r="M33" s="1">
        <f t="shared" si="11"/>
        <v>18345.69668445857</v>
      </c>
    </row>
    <row r="34" spans="1:13" x14ac:dyDescent="0.3">
      <c r="A34" t="s">
        <v>126</v>
      </c>
      <c r="B34" s="11">
        <v>9.4284752817260006E-3</v>
      </c>
      <c r="C34" s="5">
        <f t="shared" si="5"/>
        <v>270711.9979908244</v>
      </c>
      <c r="D34" s="5" t="s">
        <v>228</v>
      </c>
      <c r="E34" s="5" t="s">
        <v>228</v>
      </c>
      <c r="F34" s="5" t="s">
        <v>228</v>
      </c>
      <c r="G34" s="5" t="s">
        <v>228</v>
      </c>
      <c r="H34" s="1">
        <f t="shared" si="6"/>
        <v>13653.879536043727</v>
      </c>
      <c r="I34" s="1">
        <f t="shared" si="7"/>
        <v>13653.879450731236</v>
      </c>
      <c r="J34" s="1">
        <f t="shared" si="8"/>
        <v>13653.879280106252</v>
      </c>
      <c r="K34" s="1">
        <f t="shared" si="9"/>
        <v>17383.776844890719</v>
      </c>
      <c r="L34" s="1">
        <f t="shared" si="10"/>
        <v>17383.77693020321</v>
      </c>
      <c r="M34" s="1">
        <f t="shared" si="11"/>
        <v>17383.776844890719</v>
      </c>
    </row>
    <row r="35" spans="1:13" x14ac:dyDescent="0.3">
      <c r="A35" t="s">
        <v>127</v>
      </c>
      <c r="B35" s="11">
        <v>1.858592042741E-3</v>
      </c>
      <c r="C35" s="5">
        <f t="shared" si="5"/>
        <v>53364.213227078348</v>
      </c>
      <c r="D35" s="5" t="s">
        <v>228</v>
      </c>
      <c r="E35" s="5" t="s">
        <v>228</v>
      </c>
      <c r="F35" s="5" t="s">
        <v>228</v>
      </c>
      <c r="G35" s="5" t="s">
        <v>228</v>
      </c>
      <c r="H35" s="1">
        <f t="shared" si="6"/>
        <v>2691.5265830329963</v>
      </c>
      <c r="I35" s="1">
        <f t="shared" si="7"/>
        <v>2691.5265662157367</v>
      </c>
      <c r="J35" s="1">
        <f t="shared" si="8"/>
        <v>2691.5265325812165</v>
      </c>
      <c r="K35" s="1">
        <f t="shared" si="9"/>
        <v>3426.7841142162392</v>
      </c>
      <c r="L35" s="1">
        <f t="shared" si="10"/>
        <v>3426.7841310334989</v>
      </c>
      <c r="M35" s="1">
        <f t="shared" si="11"/>
        <v>3426.7841142162392</v>
      </c>
    </row>
    <row r="36" spans="1:13" x14ac:dyDescent="0.3">
      <c r="A36" t="s">
        <v>128</v>
      </c>
      <c r="B36" s="11">
        <v>1.0745949597289999E-3</v>
      </c>
      <c r="C36" s="5">
        <f t="shared" si="5"/>
        <v>30853.954630706012</v>
      </c>
      <c r="D36" s="5" t="s">
        <v>228</v>
      </c>
      <c r="E36" s="5" t="s">
        <v>228</v>
      </c>
      <c r="F36" s="5" t="s">
        <v>228</v>
      </c>
      <c r="G36" s="5" t="s">
        <v>228</v>
      </c>
      <c r="H36" s="1">
        <f t="shared" si="6"/>
        <v>1556.1784585273431</v>
      </c>
      <c r="I36" s="1">
        <f t="shared" si="7"/>
        <v>1556.1784488039925</v>
      </c>
      <c r="J36" s="1">
        <f t="shared" si="8"/>
        <v>1556.1784293572905</v>
      </c>
      <c r="K36" s="1">
        <f t="shared" si="9"/>
        <v>1981.2873683594748</v>
      </c>
      <c r="L36" s="1">
        <f t="shared" si="10"/>
        <v>1981.2873780828254</v>
      </c>
      <c r="M36" s="1">
        <f t="shared" si="11"/>
        <v>1981.2873683594748</v>
      </c>
    </row>
    <row r="37" spans="1:13" x14ac:dyDescent="0.3">
      <c r="A37" t="s">
        <v>85</v>
      </c>
      <c r="B37" s="11">
        <v>5.7726424449150004E-3</v>
      </c>
      <c r="C37" s="5">
        <f t="shared" si="5"/>
        <v>165745.0991019092</v>
      </c>
      <c r="D37" s="5" t="s">
        <v>228</v>
      </c>
      <c r="E37" s="5" t="s">
        <v>228</v>
      </c>
      <c r="F37" s="5" t="s">
        <v>228</v>
      </c>
      <c r="G37" s="5" t="s">
        <v>228</v>
      </c>
      <c r="H37" s="1">
        <f t="shared" si="6"/>
        <v>8359.6723958418806</v>
      </c>
      <c r="I37" s="1">
        <f t="shared" si="7"/>
        <v>8359.6723436087796</v>
      </c>
      <c r="J37" s="1">
        <f t="shared" si="8"/>
        <v>8359.6722391425756</v>
      </c>
      <c r="K37" s="1">
        <f t="shared" si="9"/>
        <v>10643.325147411995</v>
      </c>
      <c r="L37" s="1">
        <f t="shared" si="10"/>
        <v>10643.325199645096</v>
      </c>
      <c r="M37" s="1">
        <f t="shared" si="11"/>
        <v>10643.325147411995</v>
      </c>
    </row>
    <row r="38" spans="1:13" x14ac:dyDescent="0.3">
      <c r="A38" t="s">
        <v>86</v>
      </c>
      <c r="B38" s="11">
        <v>2.8109947191430002E-3</v>
      </c>
      <c r="C38" s="5">
        <f t="shared" si="5"/>
        <v>80709.762079532418</v>
      </c>
      <c r="D38" s="5" t="s">
        <v>228</v>
      </c>
      <c r="E38" s="5" t="s">
        <v>228</v>
      </c>
      <c r="F38" s="5" t="s">
        <v>228</v>
      </c>
      <c r="G38" s="5" t="s">
        <v>228</v>
      </c>
      <c r="H38" s="1">
        <f t="shared" si="6"/>
        <v>4070.7518580467099</v>
      </c>
      <c r="I38" s="1">
        <f t="shared" si="7"/>
        <v>4070.7518326117429</v>
      </c>
      <c r="J38" s="1">
        <f t="shared" si="8"/>
        <v>4070.751781741807</v>
      </c>
      <c r="K38" s="1">
        <f t="shared" si="9"/>
        <v>5182.7791291406666</v>
      </c>
      <c r="L38" s="1">
        <f t="shared" si="10"/>
        <v>5182.7791545756336</v>
      </c>
      <c r="M38" s="1">
        <f t="shared" si="11"/>
        <v>5182.7791291406666</v>
      </c>
    </row>
    <row r="39" spans="1:13" x14ac:dyDescent="0.3">
      <c r="A39" t="s">
        <v>129</v>
      </c>
      <c r="B39" s="11">
        <v>1.7390652700249999E-3</v>
      </c>
      <c r="C39" s="5">
        <f t="shared" si="5"/>
        <v>49932.340046262187</v>
      </c>
      <c r="D39" s="5" t="s">
        <v>228</v>
      </c>
      <c r="E39" s="5" t="s">
        <v>228</v>
      </c>
      <c r="F39" s="5" t="s">
        <v>228</v>
      </c>
      <c r="G39" s="5" t="s">
        <v>228</v>
      </c>
      <c r="H39" s="1">
        <f t="shared" si="6"/>
        <v>2518.4334680561296</v>
      </c>
      <c r="I39" s="1">
        <f t="shared" si="7"/>
        <v>2518.4334523203943</v>
      </c>
      <c r="J39" s="1">
        <f t="shared" si="8"/>
        <v>2518.4334208489236</v>
      </c>
      <c r="K39" s="1">
        <f t="shared" si="9"/>
        <v>3206.4063031917885</v>
      </c>
      <c r="L39" s="1">
        <f t="shared" si="10"/>
        <v>3206.4063189275234</v>
      </c>
      <c r="M39" s="1">
        <f t="shared" si="11"/>
        <v>3206.4063031917885</v>
      </c>
    </row>
    <row r="40" spans="1:13" x14ac:dyDescent="0.3">
      <c r="A40" t="s">
        <v>130</v>
      </c>
      <c r="B40" s="11">
        <v>1.1394859174804E-2</v>
      </c>
      <c r="C40" s="5">
        <f t="shared" si="5"/>
        <v>327171.14929642901</v>
      </c>
      <c r="D40" s="5" t="s">
        <v>228</v>
      </c>
      <c r="E40" s="5" t="s">
        <v>228</v>
      </c>
      <c r="F40" s="5" t="s">
        <v>228</v>
      </c>
      <c r="G40" s="5" t="s">
        <v>228</v>
      </c>
      <c r="H40" s="1">
        <f t="shared" si="6"/>
        <v>16501.50526506708</v>
      </c>
      <c r="I40" s="1">
        <f t="shared" si="7"/>
        <v>16501.505161961992</v>
      </c>
      <c r="J40" s="1">
        <f t="shared" si="8"/>
        <v>16501.5049557518</v>
      </c>
      <c r="K40" s="1">
        <f t="shared" si="9"/>
        <v>21009.302475202148</v>
      </c>
      <c r="L40" s="1">
        <f t="shared" si="10"/>
        <v>21009.302578307241</v>
      </c>
      <c r="M40" s="1">
        <f t="shared" si="11"/>
        <v>21009.302475202148</v>
      </c>
    </row>
    <row r="41" spans="1:13" x14ac:dyDescent="0.3">
      <c r="A41" t="s">
        <v>131</v>
      </c>
      <c r="B41" s="11">
        <v>4.4207140602835003E-2</v>
      </c>
      <c r="C41" s="5">
        <f t="shared" si="5"/>
        <v>1269282.9965041792</v>
      </c>
      <c r="D41" s="5" t="s">
        <v>228</v>
      </c>
      <c r="E41" s="5" t="s">
        <v>228</v>
      </c>
      <c r="F41" s="5" t="s">
        <v>228</v>
      </c>
      <c r="G41" s="5" t="s">
        <v>228</v>
      </c>
      <c r="H41" s="1">
        <f t="shared" si="6"/>
        <v>64018.725656939969</v>
      </c>
      <c r="I41" s="1">
        <f t="shared" si="7"/>
        <v>64018.725256936661</v>
      </c>
      <c r="J41" s="1">
        <f t="shared" si="8"/>
        <v>64018.724456930038</v>
      </c>
      <c r="K41" s="1">
        <f t="shared" si="9"/>
        <v>81507.035255196679</v>
      </c>
      <c r="L41" s="1">
        <f t="shared" si="10"/>
        <v>81507.035655199972</v>
      </c>
      <c r="M41" s="1">
        <f t="shared" si="11"/>
        <v>81507.035255196679</v>
      </c>
    </row>
    <row r="42" spans="1:13" x14ac:dyDescent="0.3">
      <c r="A42" t="s">
        <v>132</v>
      </c>
      <c r="B42" s="11">
        <v>2.2139632577780001E-3</v>
      </c>
      <c r="C42" s="5">
        <f t="shared" si="5"/>
        <v>63567.692451078816</v>
      </c>
      <c r="D42" s="5" t="s">
        <v>228</v>
      </c>
      <c r="E42" s="5" t="s">
        <v>228</v>
      </c>
      <c r="F42" s="5" t="s">
        <v>228</v>
      </c>
      <c r="G42" s="5" t="s">
        <v>228</v>
      </c>
      <c r="H42" s="1">
        <f t="shared" si="6"/>
        <v>3206.158654042089</v>
      </c>
      <c r="I42" s="1">
        <f t="shared" si="7"/>
        <v>3206.1586340092931</v>
      </c>
      <c r="J42" s="1">
        <f t="shared" si="8"/>
        <v>3206.1585939437005</v>
      </c>
      <c r="K42" s="1">
        <f t="shared" si="9"/>
        <v>4082.0007547343844</v>
      </c>
      <c r="L42" s="1">
        <f t="shared" si="10"/>
        <v>4082.0007747671802</v>
      </c>
      <c r="M42" s="1">
        <f t="shared" si="11"/>
        <v>4082.0007547343844</v>
      </c>
    </row>
    <row r="43" spans="1:13" x14ac:dyDescent="0.3">
      <c r="A43" t="s">
        <v>133</v>
      </c>
      <c r="B43" s="11">
        <v>6.0217794723449996E-3</v>
      </c>
      <c r="C43" s="5">
        <f t="shared" si="5"/>
        <v>172898.36412661462</v>
      </c>
      <c r="D43" s="5" t="s">
        <v>228</v>
      </c>
      <c r="E43" s="5" t="s">
        <v>228</v>
      </c>
      <c r="F43" s="5" t="s">
        <v>228</v>
      </c>
      <c r="G43" s="5" t="s">
        <v>228</v>
      </c>
      <c r="H43" s="1">
        <f t="shared" si="6"/>
        <v>8720.4610556043226</v>
      </c>
      <c r="I43" s="1">
        <f t="shared" si="7"/>
        <v>8720.4610011169334</v>
      </c>
      <c r="J43" s="1">
        <f t="shared" si="8"/>
        <v>8720.4608921421514</v>
      </c>
      <c r="K43" s="1">
        <f t="shared" si="9"/>
        <v>11102.672216713501</v>
      </c>
      <c r="L43" s="1">
        <f t="shared" si="10"/>
        <v>11102.67227120089</v>
      </c>
      <c r="M43" s="1">
        <f t="shared" si="11"/>
        <v>11102.672216713501</v>
      </c>
    </row>
    <row r="44" spans="1:13" x14ac:dyDescent="0.3">
      <c r="A44" t="s">
        <v>87</v>
      </c>
      <c r="B44" s="11">
        <v>1.1502115379896E-2</v>
      </c>
      <c r="C44" s="5">
        <f t="shared" si="5"/>
        <v>330250.70783689048</v>
      </c>
      <c r="D44" s="5" t="s">
        <v>228</v>
      </c>
      <c r="E44" s="5" t="s">
        <v>228</v>
      </c>
      <c r="F44" s="5" t="s">
        <v>228</v>
      </c>
      <c r="G44" s="5" t="s">
        <v>228</v>
      </c>
      <c r="H44" s="1">
        <f t="shared" si="6"/>
        <v>16656.828714517891</v>
      </c>
      <c r="I44" s="1">
        <f t="shared" si="7"/>
        <v>16656.828610442302</v>
      </c>
      <c r="J44" s="1">
        <f t="shared" si="8"/>
        <v>16656.828402291121</v>
      </c>
      <c r="K44" s="1">
        <f t="shared" si="9"/>
        <v>21207.056393925672</v>
      </c>
      <c r="L44" s="1">
        <f t="shared" si="10"/>
        <v>21207.056498001257</v>
      </c>
      <c r="M44" s="1">
        <f t="shared" si="11"/>
        <v>21207.056393925672</v>
      </c>
    </row>
    <row r="45" spans="1:13" x14ac:dyDescent="0.3">
      <c r="A45" t="s">
        <v>88</v>
      </c>
      <c r="B45" s="11">
        <v>3.657951576014E-3</v>
      </c>
      <c r="C45" s="5">
        <f t="shared" si="5"/>
        <v>105027.73249198751</v>
      </c>
      <c r="D45" s="5" t="s">
        <v>228</v>
      </c>
      <c r="E45" s="5" t="s">
        <v>228</v>
      </c>
      <c r="F45" s="5" t="s">
        <v>228</v>
      </c>
      <c r="G45" s="5" t="s">
        <v>228</v>
      </c>
      <c r="H45" s="1">
        <f t="shared" si="6"/>
        <v>5297.2753998070993</v>
      </c>
      <c r="I45" s="1">
        <f t="shared" si="7"/>
        <v>5297.275366708539</v>
      </c>
      <c r="J45" s="1">
        <f t="shared" si="8"/>
        <v>5297.2753005114164</v>
      </c>
      <c r="K45" s="1">
        <f t="shared" si="9"/>
        <v>6744.3581286244753</v>
      </c>
      <c r="L45" s="1">
        <f t="shared" si="10"/>
        <v>6744.3581617230357</v>
      </c>
      <c r="M45" s="1">
        <f t="shared" si="11"/>
        <v>6744.3581286244753</v>
      </c>
    </row>
    <row r="46" spans="1:13" x14ac:dyDescent="0.3">
      <c r="A46" t="s">
        <v>89</v>
      </c>
      <c r="B46" s="11">
        <v>2.5521715726589999E-3</v>
      </c>
      <c r="C46" s="5">
        <f t="shared" si="5"/>
        <v>73278.387544695754</v>
      </c>
      <c r="D46" s="5" t="s">
        <v>228</v>
      </c>
      <c r="E46" s="5" t="s">
        <v>228</v>
      </c>
      <c r="F46" s="5" t="s">
        <v>228</v>
      </c>
      <c r="G46" s="5" t="s">
        <v>228</v>
      </c>
      <c r="H46" s="1">
        <f t="shared" si="6"/>
        <v>3695.9362110160896</v>
      </c>
      <c r="I46" s="1">
        <f t="shared" si="7"/>
        <v>3695.9361879230546</v>
      </c>
      <c r="J46" s="1">
        <f t="shared" si="8"/>
        <v>3695.9361417369823</v>
      </c>
      <c r="K46" s="1">
        <f t="shared" si="9"/>
        <v>4705.5732515911131</v>
      </c>
      <c r="L46" s="1">
        <f t="shared" si="10"/>
        <v>4705.5732746841486</v>
      </c>
      <c r="M46" s="1">
        <f t="shared" si="11"/>
        <v>4705.5732515911131</v>
      </c>
    </row>
    <row r="47" spans="1:13" x14ac:dyDescent="0.3">
      <c r="A47" t="s">
        <v>90</v>
      </c>
      <c r="B47" s="11">
        <v>1.973054822135E-3</v>
      </c>
      <c r="C47" s="5">
        <f t="shared" si="5"/>
        <v>56650.688163846724</v>
      </c>
      <c r="D47" s="5" t="s">
        <v>228</v>
      </c>
      <c r="E47" s="5" t="s">
        <v>228</v>
      </c>
      <c r="F47" s="5" t="s">
        <v>228</v>
      </c>
      <c r="G47" s="5" t="s">
        <v>228</v>
      </c>
      <c r="H47" s="1">
        <f t="shared" ref="H47:H78" si="12">$H$4*$B47</f>
        <v>2857.2862583259371</v>
      </c>
      <c r="I47" s="1">
        <f t="shared" si="7"/>
        <v>2857.2862404729744</v>
      </c>
      <c r="J47" s="1">
        <f t="shared" si="8"/>
        <v>2857.2862047670474</v>
      </c>
      <c r="K47" s="1">
        <f t="shared" si="9"/>
        <v>3637.8251738335684</v>
      </c>
      <c r="L47" s="1">
        <f t="shared" si="10"/>
        <v>3637.8251916865315</v>
      </c>
      <c r="M47" s="1">
        <f t="shared" si="11"/>
        <v>3637.8251738335684</v>
      </c>
    </row>
    <row r="48" spans="1:13" x14ac:dyDescent="0.3">
      <c r="A48" t="s">
        <v>134</v>
      </c>
      <c r="B48" s="11">
        <v>2.1694093353579998E-3</v>
      </c>
      <c r="C48" s="5">
        <f t="shared" si="5"/>
        <v>62288.452595614239</v>
      </c>
      <c r="D48" s="5" t="s">
        <v>228</v>
      </c>
      <c r="E48" s="5" t="s">
        <v>228</v>
      </c>
      <c r="F48" s="5" t="s">
        <v>228</v>
      </c>
      <c r="G48" s="5" t="s">
        <v>228</v>
      </c>
      <c r="H48" s="1">
        <f t="shared" si="12"/>
        <v>3141.6377350807825</v>
      </c>
      <c r="I48" s="1">
        <f t="shared" si="7"/>
        <v>3141.6377154511279</v>
      </c>
      <c r="J48" s="1">
        <f t="shared" si="8"/>
        <v>3141.6376761918177</v>
      </c>
      <c r="K48" s="1">
        <f t="shared" si="9"/>
        <v>3999.8543395642664</v>
      </c>
      <c r="L48" s="1">
        <f t="shared" si="10"/>
        <v>3999.854359193921</v>
      </c>
      <c r="M48" s="1">
        <f t="shared" si="11"/>
        <v>3999.8543395642664</v>
      </c>
    </row>
    <row r="49" spans="1:13" x14ac:dyDescent="0.3">
      <c r="A49" t="s">
        <v>135</v>
      </c>
      <c r="B49" s="11">
        <v>2.3295911053160001E-3</v>
      </c>
      <c r="C49" s="5">
        <f t="shared" si="5"/>
        <v>66887.619024048545</v>
      </c>
      <c r="D49" s="5" t="s">
        <v>228</v>
      </c>
      <c r="E49" s="5" t="s">
        <v>228</v>
      </c>
      <c r="F49" s="5" t="s">
        <v>228</v>
      </c>
      <c r="G49" s="5" t="s">
        <v>228</v>
      </c>
      <c r="H49" s="1">
        <f t="shared" si="12"/>
        <v>3373.6055268525638</v>
      </c>
      <c r="I49" s="1">
        <f t="shared" si="7"/>
        <v>3373.6055057735225</v>
      </c>
      <c r="J49" s="1">
        <f t="shared" si="8"/>
        <v>3373.605463615439</v>
      </c>
      <c r="K49" s="1">
        <f t="shared" si="9"/>
        <v>4295.1899118986885</v>
      </c>
      <c r="L49" s="1">
        <f t="shared" si="10"/>
        <v>4295.1899329777298</v>
      </c>
      <c r="M49" s="1">
        <f t="shared" si="11"/>
        <v>4295.1899118986885</v>
      </c>
    </row>
    <row r="50" spans="1:13" x14ac:dyDescent="0.3">
      <c r="A50" t="s">
        <v>136</v>
      </c>
      <c r="B50" s="11">
        <v>3.507169823793E-3</v>
      </c>
      <c r="C50" s="5">
        <f t="shared" si="5"/>
        <v>100698.46098364328</v>
      </c>
      <c r="D50" s="5" t="s">
        <v>228</v>
      </c>
      <c r="E50" s="5" t="s">
        <v>228</v>
      </c>
      <c r="F50" s="5" t="s">
        <v>228</v>
      </c>
      <c r="G50" s="5" t="s">
        <v>228</v>
      </c>
      <c r="H50" s="1">
        <f t="shared" si="12"/>
        <v>5078.9202766781937</v>
      </c>
      <c r="I50" s="1">
        <f t="shared" si="7"/>
        <v>5078.9202449439645</v>
      </c>
      <c r="J50" s="1">
        <f t="shared" si="8"/>
        <v>5078.9201814755052</v>
      </c>
      <c r="K50" s="1">
        <f t="shared" si="9"/>
        <v>6466.3538644597575</v>
      </c>
      <c r="L50" s="1">
        <f t="shared" si="10"/>
        <v>6466.3538961939857</v>
      </c>
      <c r="M50" s="1">
        <f t="shared" si="11"/>
        <v>6466.3538644597575</v>
      </c>
    </row>
    <row r="51" spans="1:13" x14ac:dyDescent="0.3">
      <c r="A51" t="s">
        <v>137</v>
      </c>
      <c r="B51" s="11">
        <v>5.6165423870890002E-3</v>
      </c>
      <c r="C51" s="5">
        <f t="shared" si="5"/>
        <v>161263.12749166772</v>
      </c>
      <c r="D51" s="5" t="s">
        <v>228</v>
      </c>
      <c r="E51" s="5" t="s">
        <v>228</v>
      </c>
      <c r="F51" s="5" t="s">
        <v>228</v>
      </c>
      <c r="G51" s="5" t="s">
        <v>228</v>
      </c>
      <c r="H51" s="1">
        <f t="shared" si="12"/>
        <v>8133.6155498047883</v>
      </c>
      <c r="I51" s="1">
        <f t="shared" si="7"/>
        <v>8133.6154989841416</v>
      </c>
      <c r="J51" s="1">
        <f t="shared" si="8"/>
        <v>8133.6153973428436</v>
      </c>
      <c r="K51" s="1">
        <f t="shared" si="9"/>
        <v>10355.515242879375</v>
      </c>
      <c r="L51" s="1">
        <f t="shared" si="10"/>
        <v>10355.515293700022</v>
      </c>
      <c r="M51" s="1">
        <f t="shared" si="11"/>
        <v>10355.515242879375</v>
      </c>
    </row>
    <row r="52" spans="1:13" x14ac:dyDescent="0.3">
      <c r="A52" t="s">
        <v>138</v>
      </c>
      <c r="B52" s="11">
        <v>7.6455649847700002E-4</v>
      </c>
      <c r="C52" s="5">
        <f t="shared" si="5"/>
        <v>21952.077201785705</v>
      </c>
      <c r="D52" s="5" t="s">
        <v>228</v>
      </c>
      <c r="E52" s="5" t="s">
        <v>228</v>
      </c>
      <c r="F52" s="5" t="s">
        <v>228</v>
      </c>
      <c r="G52" s="5" t="s">
        <v>228</v>
      </c>
      <c r="H52" s="1">
        <f t="shared" si="12"/>
        <v>1107.1951738514117</v>
      </c>
      <c r="I52" s="1">
        <f t="shared" si="7"/>
        <v>1107.1951669334089</v>
      </c>
      <c r="J52" s="1">
        <f t="shared" si="8"/>
        <v>1107.1951530974029</v>
      </c>
      <c r="K52" s="1">
        <f t="shared" si="9"/>
        <v>1409.653115450724</v>
      </c>
      <c r="L52" s="1">
        <f t="shared" si="10"/>
        <v>1409.6531223687268</v>
      </c>
      <c r="M52" s="1">
        <f t="shared" si="11"/>
        <v>1409.653115450724</v>
      </c>
    </row>
    <row r="53" spans="1:13" x14ac:dyDescent="0.3">
      <c r="A53" t="s">
        <v>139</v>
      </c>
      <c r="B53" s="11">
        <v>0.190624622261821</v>
      </c>
      <c r="C53" s="5">
        <f t="shared" si="5"/>
        <v>5473246.8205927061</v>
      </c>
      <c r="D53" s="5" t="s">
        <v>228</v>
      </c>
      <c r="E53" s="5" t="s">
        <v>228</v>
      </c>
      <c r="F53" s="5" t="s">
        <v>228</v>
      </c>
      <c r="G53" s="5" t="s">
        <v>228</v>
      </c>
      <c r="H53" s="1">
        <f t="shared" si="12"/>
        <v>276053.71507006534</v>
      </c>
      <c r="I53" s="1">
        <f t="shared" si="7"/>
        <v>276053.71334522002</v>
      </c>
      <c r="J53" s="1">
        <f t="shared" si="8"/>
        <v>276053.70989552932</v>
      </c>
      <c r="K53" s="1">
        <f t="shared" si="9"/>
        <v>351464.6637472497</v>
      </c>
      <c r="L53" s="1">
        <f t="shared" si="10"/>
        <v>351464.66547209496</v>
      </c>
      <c r="M53" s="1">
        <f t="shared" si="11"/>
        <v>351464.6637472497</v>
      </c>
    </row>
    <row r="54" spans="1:13" x14ac:dyDescent="0.3">
      <c r="A54" t="s">
        <v>140</v>
      </c>
      <c r="B54" s="11">
        <v>3.0990192734519999E-3</v>
      </c>
      <c r="C54" s="5">
        <f t="shared" si="5"/>
        <v>88979.57243991259</v>
      </c>
      <c r="D54" s="5" t="s">
        <v>228</v>
      </c>
      <c r="E54" s="5" t="s">
        <v>228</v>
      </c>
      <c r="F54" s="5" t="s">
        <v>228</v>
      </c>
      <c r="G54" s="5" t="s">
        <v>228</v>
      </c>
      <c r="H54" s="1">
        <f t="shared" si="12"/>
        <v>4487.8556262010288</v>
      </c>
      <c r="I54" s="1">
        <f t="shared" si="7"/>
        <v>4487.8555981599038</v>
      </c>
      <c r="J54" s="1">
        <f t="shared" si="8"/>
        <v>4487.8555420776529</v>
      </c>
      <c r="K54" s="1">
        <f t="shared" si="9"/>
        <v>5713.8251814818223</v>
      </c>
      <c r="L54" s="1">
        <f t="shared" si="10"/>
        <v>5713.8252095229473</v>
      </c>
      <c r="M54" s="1">
        <f t="shared" si="11"/>
        <v>5713.8251814818223</v>
      </c>
    </row>
    <row r="55" spans="1:13" x14ac:dyDescent="0.3">
      <c r="A55" t="s">
        <v>141</v>
      </c>
      <c r="B55" s="11">
        <v>4.5823687751919999E-3</v>
      </c>
      <c r="C55" s="5">
        <f t="shared" si="5"/>
        <v>131569.7575266808</v>
      </c>
      <c r="D55" s="5" t="s">
        <v>228</v>
      </c>
      <c r="E55" s="5" t="s">
        <v>228</v>
      </c>
      <c r="F55" s="5" t="s">
        <v>228</v>
      </c>
      <c r="G55" s="5" t="s">
        <v>228</v>
      </c>
      <c r="H55" s="1">
        <f t="shared" si="12"/>
        <v>6635.9734078600786</v>
      </c>
      <c r="I55" s="1">
        <f t="shared" si="7"/>
        <v>6635.9733663970337</v>
      </c>
      <c r="J55" s="1">
        <f t="shared" si="8"/>
        <v>6635.9732834709421</v>
      </c>
      <c r="K55" s="1">
        <f t="shared" si="9"/>
        <v>8448.7548440971659</v>
      </c>
      <c r="L55" s="1">
        <f t="shared" si="10"/>
        <v>8448.7548855602108</v>
      </c>
      <c r="M55" s="1">
        <f t="shared" si="11"/>
        <v>8448.7548440971659</v>
      </c>
    </row>
    <row r="56" spans="1:13" x14ac:dyDescent="0.3">
      <c r="A56" t="s">
        <v>91</v>
      </c>
      <c r="B56" s="11">
        <v>2.1934005202969998E-3</v>
      </c>
      <c r="C56" s="5">
        <f t="shared" si="5"/>
        <v>62977.291608809923</v>
      </c>
      <c r="D56" s="5" t="s">
        <v>228</v>
      </c>
      <c r="E56" s="5" t="s">
        <v>228</v>
      </c>
      <c r="F56" s="5" t="s">
        <v>228</v>
      </c>
      <c r="G56" s="5" t="s">
        <v>228</v>
      </c>
      <c r="H56" s="1">
        <f t="shared" si="12"/>
        <v>3176.3806536647603</v>
      </c>
      <c r="I56" s="1">
        <f t="shared" si="7"/>
        <v>3176.3806338180243</v>
      </c>
      <c r="J56" s="1">
        <f t="shared" si="8"/>
        <v>3176.380594124551</v>
      </c>
      <c r="K56" s="1">
        <f t="shared" si="9"/>
        <v>4044.0881517939497</v>
      </c>
      <c r="L56" s="1">
        <f t="shared" si="10"/>
        <v>4044.0881716406861</v>
      </c>
      <c r="M56" s="1">
        <f t="shared" si="11"/>
        <v>4044.0881517939497</v>
      </c>
    </row>
    <row r="57" spans="1:13" x14ac:dyDescent="0.3">
      <c r="A57" t="s">
        <v>142</v>
      </c>
      <c r="B57" s="11">
        <v>7.7129927075369996E-3</v>
      </c>
      <c r="C57" s="5">
        <f t="shared" si="5"/>
        <v>221456.76834863221</v>
      </c>
      <c r="D57" s="5" t="s">
        <v>228</v>
      </c>
      <c r="E57" s="5" t="s">
        <v>228</v>
      </c>
      <c r="F57" s="5" t="s">
        <v>228</v>
      </c>
      <c r="G57" s="5" t="s">
        <v>228</v>
      </c>
      <c r="H57" s="1">
        <f t="shared" si="12"/>
        <v>11169.597431644876</v>
      </c>
      <c r="I57" s="1">
        <f t="shared" si="7"/>
        <v>11169.597361854736</v>
      </c>
      <c r="J57" s="1">
        <f t="shared" si="8"/>
        <v>11169.597222274451</v>
      </c>
      <c r="K57" s="1">
        <f t="shared" si="9"/>
        <v>14220.851201038253</v>
      </c>
      <c r="L57" s="1">
        <f t="shared" si="10"/>
        <v>14220.851270828394</v>
      </c>
      <c r="M57" s="1">
        <f t="shared" si="11"/>
        <v>14220.851201038253</v>
      </c>
    </row>
    <row r="58" spans="1:13" x14ac:dyDescent="0.3">
      <c r="A58" t="s">
        <v>143</v>
      </c>
      <c r="B58" s="11">
        <v>1.1406408131328E-2</v>
      </c>
      <c r="C58" s="5">
        <f t="shared" si="5"/>
        <v>327502.74491522228</v>
      </c>
      <c r="D58" s="5" t="s">
        <v>228</v>
      </c>
      <c r="E58" s="5" t="s">
        <v>228</v>
      </c>
      <c r="F58" s="5" t="s">
        <v>228</v>
      </c>
      <c r="G58" s="5" t="s">
        <v>228</v>
      </c>
      <c r="H58" s="1">
        <f t="shared" si="12"/>
        <v>16518.229926948665</v>
      </c>
      <c r="I58" s="1">
        <f t="shared" si="7"/>
        <v>16518.229823739071</v>
      </c>
      <c r="J58" s="1">
        <f t="shared" si="8"/>
        <v>16518.229617319881</v>
      </c>
      <c r="K58" s="1">
        <f t="shared" si="9"/>
        <v>21030.595895082424</v>
      </c>
      <c r="L58" s="1">
        <f t="shared" si="10"/>
        <v>21030.595998292014</v>
      </c>
      <c r="M58" s="1">
        <f t="shared" si="11"/>
        <v>21030.595895082424</v>
      </c>
    </row>
    <row r="59" spans="1:13" x14ac:dyDescent="0.3">
      <c r="A59" t="s">
        <v>144</v>
      </c>
      <c r="B59" s="11">
        <v>1.4089504435310001E-3</v>
      </c>
      <c r="C59" s="5">
        <f t="shared" si="5"/>
        <v>40454.026578145902</v>
      </c>
      <c r="D59" s="5" t="s">
        <v>228</v>
      </c>
      <c r="E59" s="5" t="s">
        <v>228</v>
      </c>
      <c r="F59" s="5" t="s">
        <v>228</v>
      </c>
      <c r="G59" s="5" t="s">
        <v>228</v>
      </c>
      <c r="H59" s="1">
        <f t="shared" si="12"/>
        <v>2040.3765246660289</v>
      </c>
      <c r="I59" s="1">
        <f t="shared" si="7"/>
        <v>2040.3765119173004</v>
      </c>
      <c r="J59" s="1">
        <f t="shared" si="8"/>
        <v>2040.3764864198429</v>
      </c>
      <c r="K59" s="1">
        <f t="shared" si="9"/>
        <v>2597.7561974759697</v>
      </c>
      <c r="L59" s="1">
        <f t="shared" si="10"/>
        <v>2597.7562102246984</v>
      </c>
      <c r="M59" s="1">
        <f t="shared" si="11"/>
        <v>2597.7561974759697</v>
      </c>
    </row>
    <row r="60" spans="1:13" x14ac:dyDescent="0.3">
      <c r="A60" t="s">
        <v>145</v>
      </c>
      <c r="B60" s="11">
        <v>3.0789667499869998E-3</v>
      </c>
      <c r="C60" s="5">
        <f t="shared" si="5"/>
        <v>88403.820949903456</v>
      </c>
      <c r="D60" s="5" t="s">
        <v>228</v>
      </c>
      <c r="E60" s="5" t="s">
        <v>228</v>
      </c>
      <c r="F60" s="5" t="s">
        <v>228</v>
      </c>
      <c r="G60" s="5" t="s">
        <v>228</v>
      </c>
      <c r="H60" s="1">
        <f t="shared" si="12"/>
        <v>4458.8164940398128</v>
      </c>
      <c r="I60" s="1">
        <f t="shared" si="7"/>
        <v>4458.8164661801311</v>
      </c>
      <c r="J60" s="1">
        <f t="shared" si="8"/>
        <v>4458.8164104607658</v>
      </c>
      <c r="K60" s="1">
        <f t="shared" si="9"/>
        <v>5676.8532870156914</v>
      </c>
      <c r="L60" s="1">
        <f t="shared" si="10"/>
        <v>5676.8533148753731</v>
      </c>
      <c r="M60" s="1">
        <f t="shared" si="11"/>
        <v>5676.8532870156914</v>
      </c>
    </row>
    <row r="61" spans="1:13" x14ac:dyDescent="0.3">
      <c r="A61" t="s">
        <v>146</v>
      </c>
      <c r="B61" s="11">
        <v>1.5811675422520001E-3</v>
      </c>
      <c r="C61" s="5">
        <f t="shared" si="5"/>
        <v>45398.753428446384</v>
      </c>
      <c r="D61" s="5" t="s">
        <v>228</v>
      </c>
      <c r="E61" s="5" t="s">
        <v>228</v>
      </c>
      <c r="F61" s="5" t="s">
        <v>228</v>
      </c>
      <c r="G61" s="5" t="s">
        <v>228</v>
      </c>
      <c r="H61" s="1">
        <f t="shared" si="12"/>
        <v>2289.7733199825484</v>
      </c>
      <c r="I61" s="1">
        <f t="shared" si="7"/>
        <v>2289.7733056755333</v>
      </c>
      <c r="J61" s="1">
        <f t="shared" si="8"/>
        <v>2289.7732770615016</v>
      </c>
      <c r="K61" s="1">
        <f t="shared" si="9"/>
        <v>2915.2819398240295</v>
      </c>
      <c r="L61" s="1">
        <f t="shared" si="10"/>
        <v>2915.281954131045</v>
      </c>
      <c r="M61" s="1">
        <f t="shared" si="11"/>
        <v>2915.2819398240295</v>
      </c>
    </row>
    <row r="62" spans="1:13" x14ac:dyDescent="0.3">
      <c r="A62" t="s">
        <v>147</v>
      </c>
      <c r="B62" s="11">
        <v>8.1283450638200004E-4</v>
      </c>
      <c r="C62" s="5">
        <f t="shared" si="5"/>
        <v>23338.24363787004</v>
      </c>
      <c r="D62" s="5" t="s">
        <v>228</v>
      </c>
      <c r="E62" s="5" t="s">
        <v>228</v>
      </c>
      <c r="F62" s="5" t="s">
        <v>228</v>
      </c>
      <c r="G62" s="5" t="s">
        <v>228</v>
      </c>
      <c r="H62" s="1">
        <f t="shared" si="12"/>
        <v>1177.1091402646923</v>
      </c>
      <c r="I62" s="1">
        <f t="shared" si="7"/>
        <v>1177.1091329098513</v>
      </c>
      <c r="J62" s="1">
        <f t="shared" si="8"/>
        <v>1177.109118200169</v>
      </c>
      <c r="K62" s="1">
        <f t="shared" si="9"/>
        <v>1498.6658233233329</v>
      </c>
      <c r="L62" s="1">
        <f t="shared" si="10"/>
        <v>1498.665830678174</v>
      </c>
      <c r="M62" s="1">
        <f t="shared" si="11"/>
        <v>1498.6658233233329</v>
      </c>
    </row>
    <row r="63" spans="1:13" x14ac:dyDescent="0.3">
      <c r="A63" t="s">
        <v>148</v>
      </c>
      <c r="B63" s="11">
        <v>2.6125818658850001E-3</v>
      </c>
      <c r="C63" s="5">
        <f t="shared" si="5"/>
        <v>75012.898235954446</v>
      </c>
      <c r="D63" s="5" t="s">
        <v>228</v>
      </c>
      <c r="E63" s="5" t="s">
        <v>228</v>
      </c>
      <c r="F63" s="5" t="s">
        <v>228</v>
      </c>
      <c r="G63" s="5" t="s">
        <v>228</v>
      </c>
      <c r="H63" s="1">
        <f t="shared" si="12"/>
        <v>3783.4195889535126</v>
      </c>
      <c r="I63" s="1">
        <f t="shared" si="7"/>
        <v>3783.4195653138618</v>
      </c>
      <c r="J63" s="1">
        <f t="shared" si="8"/>
        <v>3783.4195180345582</v>
      </c>
      <c r="K63" s="1">
        <f t="shared" si="9"/>
        <v>4816.954893393854</v>
      </c>
      <c r="L63" s="1">
        <f t="shared" si="10"/>
        <v>4816.9549170335049</v>
      </c>
      <c r="M63" s="1">
        <f t="shared" si="11"/>
        <v>4816.954893393854</v>
      </c>
    </row>
    <row r="64" spans="1:13" x14ac:dyDescent="0.3">
      <c r="A64" t="s">
        <v>149</v>
      </c>
      <c r="B64" s="11">
        <v>9.856651334849999E-4</v>
      </c>
      <c r="C64" s="5">
        <f t="shared" si="5"/>
        <v>28300.586220211222</v>
      </c>
      <c r="D64" s="5" t="s">
        <v>228</v>
      </c>
      <c r="E64" s="5" t="s">
        <v>228</v>
      </c>
      <c r="F64" s="5" t="s">
        <v>228</v>
      </c>
      <c r="G64" s="5" t="s">
        <v>228</v>
      </c>
      <c r="H64" s="1">
        <f t="shared" si="12"/>
        <v>1427.3944188586731</v>
      </c>
      <c r="I64" s="1">
        <f t="shared" si="7"/>
        <v>1427.3944099399937</v>
      </c>
      <c r="J64" s="1">
        <f t="shared" si="8"/>
        <v>1427.3943921026348</v>
      </c>
      <c r="K64" s="1">
        <f t="shared" si="9"/>
        <v>1817.322760287914</v>
      </c>
      <c r="L64" s="1">
        <f t="shared" si="10"/>
        <v>1817.3227692065932</v>
      </c>
      <c r="M64" s="1">
        <f t="shared" si="11"/>
        <v>1817.322760287914</v>
      </c>
    </row>
    <row r="65" spans="1:13" x14ac:dyDescent="0.3">
      <c r="A65" t="s">
        <v>150</v>
      </c>
      <c r="B65" s="11">
        <v>1.8277503206960001E-3</v>
      </c>
      <c r="C65" s="5">
        <f t="shared" si="5"/>
        <v>52478.680418559263</v>
      </c>
      <c r="D65" s="5" t="s">
        <v>228</v>
      </c>
      <c r="E65" s="5" t="s">
        <v>228</v>
      </c>
      <c r="F65" s="5" t="s">
        <v>228</v>
      </c>
      <c r="G65" s="5" t="s">
        <v>228</v>
      </c>
      <c r="H65" s="1">
        <f t="shared" si="12"/>
        <v>2646.8630351205616</v>
      </c>
      <c r="I65" s="1">
        <f t="shared" si="7"/>
        <v>2646.8630185823699</v>
      </c>
      <c r="J65" s="1">
        <f t="shared" si="8"/>
        <v>2646.8629855059858</v>
      </c>
      <c r="K65" s="1">
        <f t="shared" si="9"/>
        <v>3369.9196056374694</v>
      </c>
      <c r="L65" s="1">
        <f t="shared" si="10"/>
        <v>3369.9196221756611</v>
      </c>
      <c r="M65" s="1">
        <f t="shared" si="11"/>
        <v>3369.9196056374694</v>
      </c>
    </row>
    <row r="66" spans="1:13" x14ac:dyDescent="0.3">
      <c r="A66" t="s">
        <v>151</v>
      </c>
      <c r="B66" s="11">
        <v>1.123105027592E-3</v>
      </c>
      <c r="C66" s="5">
        <f t="shared" si="5"/>
        <v>32246.784012071181</v>
      </c>
      <c r="D66" s="5" t="s">
        <v>228</v>
      </c>
      <c r="E66" s="5" t="s">
        <v>228</v>
      </c>
      <c r="F66" s="5" t="s">
        <v>228</v>
      </c>
      <c r="G66" s="5" t="s">
        <v>228</v>
      </c>
      <c r="H66" s="1">
        <f t="shared" si="12"/>
        <v>1626.4284833824179</v>
      </c>
      <c r="I66" s="1">
        <f t="shared" si="7"/>
        <v>1626.4284732201293</v>
      </c>
      <c r="J66" s="1">
        <f t="shared" si="8"/>
        <v>1626.4284528955516</v>
      </c>
      <c r="K66" s="1">
        <f t="shared" si="9"/>
        <v>2070.7279374083573</v>
      </c>
      <c r="L66" s="1">
        <f t="shared" si="10"/>
        <v>2070.7279475706459</v>
      </c>
      <c r="M66" s="1">
        <f t="shared" si="11"/>
        <v>2070.7279374083573</v>
      </c>
    </row>
    <row r="67" spans="1:13" x14ac:dyDescent="0.3">
      <c r="A67" t="s">
        <v>92</v>
      </c>
      <c r="B67" s="11">
        <v>2.8222496270899999E-3</v>
      </c>
      <c r="C67" s="5">
        <f t="shared" si="5"/>
        <v>81032.914925193531</v>
      </c>
      <c r="D67" s="5" t="s">
        <v>228</v>
      </c>
      <c r="E67" s="5" t="s">
        <v>228</v>
      </c>
      <c r="F67" s="5" t="s">
        <v>228</v>
      </c>
      <c r="G67" s="5" t="s">
        <v>228</v>
      </c>
      <c r="H67" s="1">
        <f t="shared" si="12"/>
        <v>4087.0506924505548</v>
      </c>
      <c r="I67" s="1">
        <f t="shared" si="7"/>
        <v>4087.0506669137485</v>
      </c>
      <c r="J67" s="1">
        <f t="shared" si="8"/>
        <v>4087.0506158401354</v>
      </c>
      <c r="K67" s="1">
        <f t="shared" si="9"/>
        <v>5203.5303961604395</v>
      </c>
      <c r="L67" s="1">
        <f t="shared" si="10"/>
        <v>5203.5304216972454</v>
      </c>
      <c r="M67" s="1">
        <f t="shared" si="11"/>
        <v>5203.5303961604395</v>
      </c>
    </row>
    <row r="68" spans="1:13" x14ac:dyDescent="0.3">
      <c r="A68" t="s">
        <v>152</v>
      </c>
      <c r="B68" s="11">
        <v>3.2257033474659999E-3</v>
      </c>
      <c r="C68" s="5">
        <f t="shared" si="5"/>
        <v>92616.947282101217</v>
      </c>
      <c r="D68" s="5" t="s">
        <v>228</v>
      </c>
      <c r="E68" s="5" t="s">
        <v>228</v>
      </c>
      <c r="F68" s="5" t="s">
        <v>228</v>
      </c>
      <c r="G68" s="5" t="s">
        <v>228</v>
      </c>
      <c r="H68" s="1">
        <f t="shared" si="12"/>
        <v>4671.3136121465304</v>
      </c>
      <c r="I68" s="1">
        <f t="shared" si="7"/>
        <v>4671.3135829591192</v>
      </c>
      <c r="J68" s="1">
        <f t="shared" si="8"/>
        <v>4671.313524584295</v>
      </c>
      <c r="K68" s="1">
        <f t="shared" si="9"/>
        <v>5947.3992861654633</v>
      </c>
      <c r="L68" s="1">
        <f t="shared" si="10"/>
        <v>5947.3993153528745</v>
      </c>
      <c r="M68" s="1">
        <f t="shared" si="11"/>
        <v>5947.3992861654633</v>
      </c>
    </row>
    <row r="69" spans="1:13" x14ac:dyDescent="0.3">
      <c r="A69" t="s">
        <v>153</v>
      </c>
      <c r="B69" s="11">
        <v>1.091919983965E-3</v>
      </c>
      <c r="C69" s="5">
        <f t="shared" si="5"/>
        <v>31351.393695456725</v>
      </c>
      <c r="D69" s="5" t="s">
        <v>228</v>
      </c>
      <c r="E69" s="5" t="s">
        <v>228</v>
      </c>
      <c r="F69" s="5" t="s">
        <v>228</v>
      </c>
      <c r="G69" s="5" t="s">
        <v>228</v>
      </c>
      <c r="H69" s="1">
        <f t="shared" si="12"/>
        <v>1581.2677531173035</v>
      </c>
      <c r="I69" s="1">
        <f t="shared" si="7"/>
        <v>1581.2677432371893</v>
      </c>
      <c r="J69" s="1">
        <f t="shared" si="8"/>
        <v>1581.2677234769601</v>
      </c>
      <c r="K69" s="1">
        <f t="shared" si="9"/>
        <v>2013.2304287326272</v>
      </c>
      <c r="L69" s="1">
        <f t="shared" si="10"/>
        <v>2013.2304386127414</v>
      </c>
      <c r="M69" s="1">
        <f t="shared" si="11"/>
        <v>2013.2304287326272</v>
      </c>
    </row>
    <row r="70" spans="1:13" x14ac:dyDescent="0.3">
      <c r="A70" t="s">
        <v>154</v>
      </c>
      <c r="B70" s="11">
        <v>2.9351181863640002E-3</v>
      </c>
      <c r="C70" s="5">
        <f t="shared" si="5"/>
        <v>84273.616340684428</v>
      </c>
      <c r="D70" s="5" t="s">
        <v>228</v>
      </c>
      <c r="E70" s="5" t="s">
        <v>228</v>
      </c>
      <c r="F70" s="5" t="s">
        <v>228</v>
      </c>
      <c r="G70" s="5" t="s">
        <v>228</v>
      </c>
      <c r="H70" s="1">
        <f t="shared" si="12"/>
        <v>4250.5016922872846</v>
      </c>
      <c r="I70" s="1">
        <f t="shared" si="7"/>
        <v>4250.5016657292008</v>
      </c>
      <c r="J70" s="1">
        <f t="shared" si="8"/>
        <v>4250.5016126130304</v>
      </c>
      <c r="K70" s="1">
        <f t="shared" si="9"/>
        <v>5411.6321081123597</v>
      </c>
      <c r="L70" s="1">
        <f t="shared" si="10"/>
        <v>5411.6321346704444</v>
      </c>
      <c r="M70" s="1">
        <f t="shared" si="11"/>
        <v>5411.6321081123597</v>
      </c>
    </row>
    <row r="71" spans="1:13" x14ac:dyDescent="0.3">
      <c r="A71" t="s">
        <v>155</v>
      </c>
      <c r="B71" s="11">
        <v>1.4164176879220001E-3</v>
      </c>
      <c r="C71" s="5">
        <f t="shared" si="5"/>
        <v>40668.427378717686</v>
      </c>
      <c r="D71" s="5" t="s">
        <v>228</v>
      </c>
      <c r="E71" s="5" t="s">
        <v>228</v>
      </c>
      <c r="F71" s="5" t="s">
        <v>228</v>
      </c>
      <c r="G71" s="5" t="s">
        <v>228</v>
      </c>
      <c r="H71" s="1">
        <f t="shared" si="12"/>
        <v>2051.190240811472</v>
      </c>
      <c r="I71" s="1">
        <f t="shared" si="7"/>
        <v>2051.1902279951769</v>
      </c>
      <c r="J71" s="1">
        <f t="shared" si="8"/>
        <v>2051.1902023625867</v>
      </c>
      <c r="K71" s="1">
        <f t="shared" si="9"/>
        <v>2611.5239495525966</v>
      </c>
      <c r="L71" s="1">
        <f t="shared" si="10"/>
        <v>2611.5239623688913</v>
      </c>
      <c r="M71" s="1">
        <f t="shared" si="11"/>
        <v>2611.5239495525966</v>
      </c>
    </row>
    <row r="72" spans="1:13" x14ac:dyDescent="0.3">
      <c r="A72" t="s">
        <v>93</v>
      </c>
      <c r="B72" s="11">
        <v>3.69858432093E-3</v>
      </c>
      <c r="C72" s="5">
        <f t="shared" si="5"/>
        <v>106194.38682700829</v>
      </c>
      <c r="D72" s="5" t="s">
        <v>228</v>
      </c>
      <c r="E72" s="5" t="s">
        <v>228</v>
      </c>
      <c r="F72" s="5" t="s">
        <v>228</v>
      </c>
      <c r="G72" s="5" t="s">
        <v>228</v>
      </c>
      <c r="H72" s="1">
        <f t="shared" si="12"/>
        <v>5356.1178518180986</v>
      </c>
      <c r="I72" s="1">
        <f t="shared" si="7"/>
        <v>5356.1178183518778</v>
      </c>
      <c r="J72" s="1">
        <f t="shared" si="8"/>
        <v>5356.1177514194333</v>
      </c>
      <c r="K72" s="1">
        <f t="shared" si="9"/>
        <v>6819.274862148096</v>
      </c>
      <c r="L72" s="1">
        <f t="shared" si="10"/>
        <v>6819.2748956143168</v>
      </c>
      <c r="M72" s="1">
        <f t="shared" si="11"/>
        <v>6819.274862148096</v>
      </c>
    </row>
    <row r="73" spans="1:13" x14ac:dyDescent="0.3">
      <c r="A73" t="s">
        <v>94</v>
      </c>
      <c r="B73" s="11">
        <v>1.8140190469E-3</v>
      </c>
      <c r="C73" s="5">
        <f t="shared" si="5"/>
        <v>52084.425732281532</v>
      </c>
      <c r="D73" s="5" t="s">
        <v>228</v>
      </c>
      <c r="E73" s="5" t="s">
        <v>228</v>
      </c>
      <c r="F73" s="5" t="s">
        <v>228</v>
      </c>
      <c r="G73" s="5" t="s">
        <v>228</v>
      </c>
      <c r="H73" s="1">
        <f t="shared" si="12"/>
        <v>2626.9780428301965</v>
      </c>
      <c r="I73" s="1">
        <f t="shared" si="7"/>
        <v>2626.9780264162509</v>
      </c>
      <c r="J73" s="1">
        <f t="shared" si="8"/>
        <v>2626.9779935883585</v>
      </c>
      <c r="K73" s="1">
        <f t="shared" si="9"/>
        <v>3344.602532374478</v>
      </c>
      <c r="L73" s="1">
        <f t="shared" si="10"/>
        <v>3344.602548788424</v>
      </c>
      <c r="M73" s="1">
        <f t="shared" si="11"/>
        <v>3344.602532374478</v>
      </c>
    </row>
    <row r="74" spans="1:13" x14ac:dyDescent="0.3">
      <c r="A74" t="s">
        <v>95</v>
      </c>
      <c r="B74" s="11">
        <v>1.875101678223E-3</v>
      </c>
      <c r="C74" s="5">
        <f t="shared" si="5"/>
        <v>53838.240710195874</v>
      </c>
      <c r="D74" s="5" t="s">
        <v>228</v>
      </c>
      <c r="E74" s="5" t="s">
        <v>228</v>
      </c>
      <c r="F74" s="5" t="s">
        <v>228</v>
      </c>
      <c r="G74" s="5" t="s">
        <v>228</v>
      </c>
      <c r="H74" s="1">
        <f t="shared" si="12"/>
        <v>2715.4350695400485</v>
      </c>
      <c r="I74" s="1">
        <f t="shared" si="7"/>
        <v>2715.435052573403</v>
      </c>
      <c r="J74" s="1">
        <f t="shared" si="8"/>
        <v>2715.435018640112</v>
      </c>
      <c r="K74" s="1">
        <f t="shared" si="9"/>
        <v>3457.2237993651024</v>
      </c>
      <c r="L74" s="1">
        <f t="shared" si="10"/>
        <v>3457.2238163317475</v>
      </c>
      <c r="M74" s="1">
        <f t="shared" si="11"/>
        <v>3457.2237993651024</v>
      </c>
    </row>
    <row r="75" spans="1:13" x14ac:dyDescent="0.3">
      <c r="A75" t="s">
        <v>156</v>
      </c>
      <c r="B75" s="11">
        <v>1.296352091057E-3</v>
      </c>
      <c r="C75" s="5">
        <f t="shared" si="5"/>
        <v>37221.083386600345</v>
      </c>
      <c r="D75" s="5" t="s">
        <v>228</v>
      </c>
      <c r="E75" s="5" t="s">
        <v>228</v>
      </c>
      <c r="F75" s="5" t="s">
        <v>228</v>
      </c>
      <c r="G75" s="5" t="s">
        <v>228</v>
      </c>
      <c r="H75" s="1">
        <f t="shared" si="12"/>
        <v>1877.3168257540806</v>
      </c>
      <c r="I75" s="1">
        <f t="shared" si="7"/>
        <v>1877.3168140241855</v>
      </c>
      <c r="J75" s="1">
        <f t="shared" si="8"/>
        <v>1877.316790564395</v>
      </c>
      <c r="K75" s="1">
        <f t="shared" si="9"/>
        <v>2390.1526800436113</v>
      </c>
      <c r="L75" s="1">
        <f t="shared" si="10"/>
        <v>2390.1526917735064</v>
      </c>
      <c r="M75" s="1">
        <f t="shared" si="11"/>
        <v>2390.1526800436113</v>
      </c>
    </row>
    <row r="76" spans="1:13" x14ac:dyDescent="0.3">
      <c r="A76" t="s">
        <v>157</v>
      </c>
      <c r="B76" s="11">
        <v>2.5430640140459999E-3</v>
      </c>
      <c r="C76" s="5">
        <f t="shared" si="5"/>
        <v>73016.889761090977</v>
      </c>
      <c r="D76" s="5" t="s">
        <v>228</v>
      </c>
      <c r="E76" s="5" t="s">
        <v>228</v>
      </c>
      <c r="F76" s="5" t="s">
        <v>228</v>
      </c>
      <c r="G76" s="5" t="s">
        <v>228</v>
      </c>
      <c r="H76" s="1">
        <f t="shared" si="12"/>
        <v>3682.7470680790152</v>
      </c>
      <c r="I76" s="1">
        <f t="shared" si="7"/>
        <v>3682.7470450683886</v>
      </c>
      <c r="J76" s="1">
        <f t="shared" si="8"/>
        <v>3682.7469990471341</v>
      </c>
      <c r="K76" s="1">
        <f t="shared" si="9"/>
        <v>4688.7811657236334</v>
      </c>
      <c r="L76" s="1">
        <f t="shared" si="10"/>
        <v>4688.7811887342605</v>
      </c>
      <c r="M76" s="1">
        <f t="shared" si="11"/>
        <v>4688.7811657236334</v>
      </c>
    </row>
    <row r="77" spans="1:13" x14ac:dyDescent="0.3">
      <c r="A77" t="s">
        <v>158</v>
      </c>
      <c r="B77" s="11">
        <v>1.247104517575E-3</v>
      </c>
      <c r="C77" s="5">
        <f t="shared" si="5"/>
        <v>35807.078617520478</v>
      </c>
      <c r="D77" s="5" t="s">
        <v>228</v>
      </c>
      <c r="E77" s="5" t="s">
        <v>228</v>
      </c>
      <c r="F77" s="5" t="s">
        <v>228</v>
      </c>
      <c r="G77" s="5" t="s">
        <v>228</v>
      </c>
      <c r="H77" s="1">
        <f t="shared" si="12"/>
        <v>1805.9987795511113</v>
      </c>
      <c r="I77" s="1">
        <f t="shared" si="7"/>
        <v>1805.9987682668273</v>
      </c>
      <c r="J77" s="1">
        <f t="shared" si="8"/>
        <v>1805.9987456982587</v>
      </c>
      <c r="K77" s="1">
        <f t="shared" si="9"/>
        <v>2299.3523330116013</v>
      </c>
      <c r="L77" s="1">
        <f t="shared" si="10"/>
        <v>2299.3523442958854</v>
      </c>
      <c r="M77" s="1">
        <f t="shared" si="11"/>
        <v>2299.3523330116013</v>
      </c>
    </row>
    <row r="78" spans="1:13" x14ac:dyDescent="0.3">
      <c r="A78" t="s">
        <v>159</v>
      </c>
      <c r="B78" s="11">
        <v>3.7440315152429998E-3</v>
      </c>
      <c r="C78" s="5">
        <f t="shared" si="5"/>
        <v>107499.27445813938</v>
      </c>
      <c r="D78" s="5" t="s">
        <v>228</v>
      </c>
      <c r="E78" s="5" t="s">
        <v>228</v>
      </c>
      <c r="F78" s="5" t="s">
        <v>228</v>
      </c>
      <c r="G78" s="5" t="s">
        <v>228</v>
      </c>
      <c r="H78" s="1">
        <f t="shared" si="12"/>
        <v>5421.9323656031183</v>
      </c>
      <c r="I78" s="1">
        <f t="shared" si="7"/>
        <v>5421.9323317256731</v>
      </c>
      <c r="J78" s="1">
        <f t="shared" si="8"/>
        <v>5421.9322639707816</v>
      </c>
      <c r="K78" s="1">
        <f t="shared" si="9"/>
        <v>6903.0682497910393</v>
      </c>
      <c r="L78" s="1">
        <f t="shared" si="10"/>
        <v>6903.0682836684837</v>
      </c>
      <c r="M78" s="1">
        <f t="shared" si="11"/>
        <v>6903.0682497910393</v>
      </c>
    </row>
    <row r="79" spans="1:13" x14ac:dyDescent="0.3">
      <c r="A79" t="s">
        <v>160</v>
      </c>
      <c r="B79" s="11">
        <v>9.3015066958459999E-3</v>
      </c>
      <c r="C79" s="5">
        <f t="shared" ref="C79:C133" si="13">$C$4*$B79</f>
        <v>267066.45419518411</v>
      </c>
      <c r="D79" s="5" t="s">
        <v>228</v>
      </c>
      <c r="E79" s="5" t="s">
        <v>228</v>
      </c>
      <c r="F79" s="5" t="s">
        <v>228</v>
      </c>
      <c r="G79" s="5" t="s">
        <v>228</v>
      </c>
      <c r="H79" s="1">
        <f t="shared" ref="H79:H110" si="14">$H$4*$B79</f>
        <v>13470.009533241961</v>
      </c>
      <c r="I79" s="1">
        <f t="shared" ref="I79:I133" si="15">$I$4*$B79</f>
        <v>13470.00944907833</v>
      </c>
      <c r="J79" s="1">
        <f t="shared" ref="J79:J133" si="16">$J$4*$B79</f>
        <v>13470.009280751066</v>
      </c>
      <c r="K79" s="1">
        <f t="shared" ref="K79:K133" si="17">$K$4*$B79</f>
        <v>17149.678170683321</v>
      </c>
      <c r="L79" s="1">
        <f t="shared" ref="L79:L133" si="18">$L$4*$B79</f>
        <v>17149.678254846953</v>
      </c>
      <c r="M79" s="1">
        <f t="shared" ref="M79:M133" si="19">$M$4*$B79</f>
        <v>17149.678170683321</v>
      </c>
    </row>
    <row r="80" spans="1:13" x14ac:dyDescent="0.3">
      <c r="A80" t="s">
        <v>96</v>
      </c>
      <c r="B80" s="11">
        <v>4.8777618689373997E-2</v>
      </c>
      <c r="C80" s="5">
        <f t="shared" si="13"/>
        <v>1400511.346540618</v>
      </c>
      <c r="D80" s="5" t="s">
        <v>228</v>
      </c>
      <c r="E80" s="5" t="s">
        <v>228</v>
      </c>
      <c r="F80" s="5" t="s">
        <v>228</v>
      </c>
      <c r="G80" s="5" t="s">
        <v>228</v>
      </c>
      <c r="H80" s="1">
        <f t="shared" si="14"/>
        <v>70637.479522337715</v>
      </c>
      <c r="I80" s="1">
        <f t="shared" si="15"/>
        <v>70637.479080978956</v>
      </c>
      <c r="J80" s="1">
        <f t="shared" si="16"/>
        <v>70637.478198261422</v>
      </c>
      <c r="K80" s="1">
        <f t="shared" si="17"/>
        <v>89933.866609874865</v>
      </c>
      <c r="L80" s="1">
        <f t="shared" si="18"/>
        <v>89933.867051233625</v>
      </c>
      <c r="M80" s="1">
        <f t="shared" si="19"/>
        <v>89933.866609874865</v>
      </c>
    </row>
    <row r="81" spans="1:13" x14ac:dyDescent="0.3">
      <c r="A81" t="s">
        <v>97</v>
      </c>
      <c r="B81" s="11">
        <v>1.9672310708690002E-3</v>
      </c>
      <c r="C81" s="5">
        <f t="shared" si="13"/>
        <v>56483.475619515615</v>
      </c>
      <c r="D81" s="5" t="s">
        <v>228</v>
      </c>
      <c r="E81" s="5" t="s">
        <v>228</v>
      </c>
      <c r="F81" s="5" t="s">
        <v>228</v>
      </c>
      <c r="G81" s="5" t="s">
        <v>228</v>
      </c>
      <c r="H81" s="1">
        <f t="shared" si="14"/>
        <v>2848.852572511651</v>
      </c>
      <c r="I81" s="1">
        <f t="shared" si="15"/>
        <v>2848.8525547113832</v>
      </c>
      <c r="J81" s="1">
        <f t="shared" si="16"/>
        <v>2848.8525191108474</v>
      </c>
      <c r="K81" s="1">
        <f t="shared" si="17"/>
        <v>3627.0876166588141</v>
      </c>
      <c r="L81" s="1">
        <f t="shared" si="18"/>
        <v>3627.0876344590815</v>
      </c>
      <c r="M81" s="1">
        <f t="shared" si="19"/>
        <v>3627.0876166588141</v>
      </c>
    </row>
    <row r="82" spans="1:13" x14ac:dyDescent="0.3">
      <c r="A82" t="s">
        <v>98</v>
      </c>
      <c r="B82" s="11">
        <v>4.337377037965E-3</v>
      </c>
      <c r="C82" s="5">
        <f t="shared" si="13"/>
        <v>124535.51278463771</v>
      </c>
      <c r="D82" s="5" t="s">
        <v>228</v>
      </c>
      <c r="E82" s="5" t="s">
        <v>228</v>
      </c>
      <c r="F82" s="5" t="s">
        <v>228</v>
      </c>
      <c r="G82" s="5" t="s">
        <v>228</v>
      </c>
      <c r="H82" s="1">
        <f t="shared" si="14"/>
        <v>6281.187764638752</v>
      </c>
      <c r="I82" s="1">
        <f t="shared" si="15"/>
        <v>6281.1877253924877</v>
      </c>
      <c r="J82" s="1">
        <f t="shared" si="16"/>
        <v>6281.1876468999562</v>
      </c>
      <c r="K82" s="1">
        <f t="shared" si="17"/>
        <v>7997.050664838117</v>
      </c>
      <c r="L82" s="1">
        <f t="shared" si="18"/>
        <v>7997.0507040843813</v>
      </c>
      <c r="M82" s="1">
        <f t="shared" si="19"/>
        <v>7997.050664838117</v>
      </c>
    </row>
    <row r="83" spans="1:13" x14ac:dyDescent="0.3">
      <c r="A83" t="s">
        <v>161</v>
      </c>
      <c r="B83" s="11">
        <v>7.178981419196E-3</v>
      </c>
      <c r="C83" s="5">
        <f t="shared" si="13"/>
        <v>206124.14472743712</v>
      </c>
      <c r="D83" s="5" t="s">
        <v>228</v>
      </c>
      <c r="E83" s="5" t="s">
        <v>228</v>
      </c>
      <c r="F83" s="5" t="s">
        <v>228</v>
      </c>
      <c r="G83" s="5" t="s">
        <v>228</v>
      </c>
      <c r="H83" s="1">
        <f t="shared" si="14"/>
        <v>10396.267112157551</v>
      </c>
      <c r="I83" s="1">
        <f t="shared" si="15"/>
        <v>10396.267047199352</v>
      </c>
      <c r="J83" s="1">
        <f t="shared" si="16"/>
        <v>10396.266917282946</v>
      </c>
      <c r="K83" s="1">
        <f t="shared" si="17"/>
        <v>13236.266441383123</v>
      </c>
      <c r="L83" s="1">
        <f t="shared" si="18"/>
        <v>13236.266506341322</v>
      </c>
      <c r="M83" s="1">
        <f t="shared" si="19"/>
        <v>13236.266441383123</v>
      </c>
    </row>
    <row r="84" spans="1:13" x14ac:dyDescent="0.3">
      <c r="A84" t="s">
        <v>162</v>
      </c>
      <c r="B84" s="11">
        <v>5.8017691485060001E-3</v>
      </c>
      <c r="C84" s="5">
        <f t="shared" si="13"/>
        <v>166581.39000668449</v>
      </c>
      <c r="D84" s="5" t="s">
        <v>228</v>
      </c>
      <c r="E84" s="5" t="s">
        <v>228</v>
      </c>
      <c r="F84" s="5" t="s">
        <v>228</v>
      </c>
      <c r="G84" s="5" t="s">
        <v>228</v>
      </c>
      <c r="H84" s="1">
        <f t="shared" si="14"/>
        <v>8401.8523337671959</v>
      </c>
      <c r="I84" s="1">
        <f t="shared" si="15"/>
        <v>8401.8522812705451</v>
      </c>
      <c r="J84" s="1">
        <f t="shared" si="16"/>
        <v>8401.8521762772398</v>
      </c>
      <c r="K84" s="1">
        <f t="shared" si="17"/>
        <v>10697.027586069767</v>
      </c>
      <c r="L84" s="1">
        <f t="shared" si="18"/>
        <v>10697.027638566418</v>
      </c>
      <c r="M84" s="1">
        <f t="shared" si="19"/>
        <v>10697.027586069767</v>
      </c>
    </row>
    <row r="85" spans="1:13" x14ac:dyDescent="0.3">
      <c r="A85" t="s">
        <v>163</v>
      </c>
      <c r="B85" s="11">
        <v>1.3487753891649999E-3</v>
      </c>
      <c r="C85" s="5">
        <f t="shared" si="13"/>
        <v>38726.270105347015</v>
      </c>
      <c r="D85" s="5" t="s">
        <v>228</v>
      </c>
      <c r="E85" s="5" t="s">
        <v>228</v>
      </c>
      <c r="F85" s="5" t="s">
        <v>228</v>
      </c>
      <c r="G85" s="5" t="s">
        <v>228</v>
      </c>
      <c r="H85" s="1">
        <f t="shared" si="14"/>
        <v>1953.233808708477</v>
      </c>
      <c r="I85" s="1">
        <f t="shared" si="15"/>
        <v>1953.2337965042357</v>
      </c>
      <c r="J85" s="1">
        <f t="shared" si="16"/>
        <v>1953.2337720957523</v>
      </c>
      <c r="K85" s="1">
        <f t="shared" si="17"/>
        <v>2486.808277958678</v>
      </c>
      <c r="L85" s="1">
        <f t="shared" si="18"/>
        <v>2486.8082901629191</v>
      </c>
      <c r="M85" s="1">
        <f t="shared" si="19"/>
        <v>2486.808277958678</v>
      </c>
    </row>
    <row r="86" spans="1:13" x14ac:dyDescent="0.3">
      <c r="A86" t="s">
        <v>164</v>
      </c>
      <c r="B86" s="11">
        <v>1.5723810528959999E-3</v>
      </c>
      <c r="C86" s="5">
        <f t="shared" si="13"/>
        <v>45146.474240368319</v>
      </c>
      <c r="D86" s="5" t="s">
        <v>228</v>
      </c>
      <c r="E86" s="5" t="s">
        <v>228</v>
      </c>
      <c r="F86" s="5" t="s">
        <v>228</v>
      </c>
      <c r="G86" s="5" t="s">
        <v>228</v>
      </c>
      <c r="H86" s="1">
        <f t="shared" si="14"/>
        <v>2277.0491346156869</v>
      </c>
      <c r="I86" s="1">
        <f t="shared" si="15"/>
        <v>2277.0491203881747</v>
      </c>
      <c r="J86" s="1">
        <f t="shared" si="16"/>
        <v>2277.0490919331505</v>
      </c>
      <c r="K86" s="1">
        <f t="shared" si="17"/>
        <v>2899.0818262690036</v>
      </c>
      <c r="L86" s="1">
        <f t="shared" si="18"/>
        <v>2899.0818404965157</v>
      </c>
      <c r="M86" s="1">
        <f t="shared" si="19"/>
        <v>2899.0818262690036</v>
      </c>
    </row>
    <row r="87" spans="1:13" x14ac:dyDescent="0.3">
      <c r="A87" t="s">
        <v>165</v>
      </c>
      <c r="B87" s="11">
        <v>1.5620051117750001E-3</v>
      </c>
      <c r="C87" s="5">
        <f t="shared" si="13"/>
        <v>44848.558440838664</v>
      </c>
      <c r="D87" s="5" t="s">
        <v>228</v>
      </c>
      <c r="E87" s="5" t="s">
        <v>228</v>
      </c>
      <c r="F87" s="5" t="s">
        <v>228</v>
      </c>
      <c r="G87" s="5" t="s">
        <v>228</v>
      </c>
      <c r="H87" s="1">
        <f t="shared" si="14"/>
        <v>2262.0231791026254</v>
      </c>
      <c r="I87" s="1">
        <f t="shared" si="15"/>
        <v>2262.023164968999</v>
      </c>
      <c r="J87" s="1">
        <f t="shared" si="16"/>
        <v>2262.0231367017454</v>
      </c>
      <c r="K87" s="1">
        <f t="shared" si="17"/>
        <v>2879.9511567160189</v>
      </c>
      <c r="L87" s="1">
        <f t="shared" si="18"/>
        <v>2879.9511708496452</v>
      </c>
      <c r="M87" s="1">
        <f t="shared" si="19"/>
        <v>2879.9511567160189</v>
      </c>
    </row>
    <row r="88" spans="1:13" x14ac:dyDescent="0.3">
      <c r="A88" t="s">
        <v>166</v>
      </c>
      <c r="B88" s="11">
        <v>1.087596675165E-3</v>
      </c>
      <c r="C88" s="5">
        <f t="shared" si="13"/>
        <v>31227.262112331329</v>
      </c>
      <c r="D88" s="5" t="s">
        <v>228</v>
      </c>
      <c r="E88" s="5" t="s">
        <v>228</v>
      </c>
      <c r="F88" s="5" t="s">
        <v>228</v>
      </c>
      <c r="G88" s="5" t="s">
        <v>228</v>
      </c>
      <c r="H88" s="1">
        <f t="shared" si="14"/>
        <v>1575.0069383207979</v>
      </c>
      <c r="I88" s="1">
        <f t="shared" si="15"/>
        <v>1575.0069284798026</v>
      </c>
      <c r="J88" s="1">
        <f t="shared" si="16"/>
        <v>1575.0069087978115</v>
      </c>
      <c r="K88" s="1">
        <f t="shared" si="17"/>
        <v>2005.2593164196514</v>
      </c>
      <c r="L88" s="1">
        <f t="shared" si="18"/>
        <v>2005.2593262606467</v>
      </c>
      <c r="M88" s="1">
        <f t="shared" si="19"/>
        <v>2005.2593164196514</v>
      </c>
    </row>
    <row r="89" spans="1:13" x14ac:dyDescent="0.3">
      <c r="A89" t="s">
        <v>99</v>
      </c>
      <c r="B89" s="11">
        <v>5.7584406934000005E-4</v>
      </c>
      <c r="C89" s="5">
        <f t="shared" si="13"/>
        <v>16533.733597874059</v>
      </c>
      <c r="D89" s="5" t="s">
        <v>228</v>
      </c>
      <c r="E89" s="5" t="s">
        <v>228</v>
      </c>
      <c r="F89" s="5" t="s">
        <v>228</v>
      </c>
      <c r="G89" s="5" t="s">
        <v>228</v>
      </c>
      <c r="H89" s="1">
        <f t="shared" si="14"/>
        <v>833.91060795932231</v>
      </c>
      <c r="I89" s="1">
        <f t="shared" si="15"/>
        <v>833.91060274886252</v>
      </c>
      <c r="J89" s="1">
        <f t="shared" si="16"/>
        <v>833.9105923279426</v>
      </c>
      <c r="K89" s="1">
        <f t="shared" si="17"/>
        <v>1061.7140629579951</v>
      </c>
      <c r="L89" s="1">
        <f t="shared" si="18"/>
        <v>1061.7140681684548</v>
      </c>
      <c r="M89" s="1">
        <f t="shared" si="19"/>
        <v>1061.7140629579951</v>
      </c>
    </row>
    <row r="90" spans="1:13" x14ac:dyDescent="0.3">
      <c r="A90" t="s">
        <v>167</v>
      </c>
      <c r="B90" s="11">
        <v>1.9236715094724001E-2</v>
      </c>
      <c r="C90" s="5">
        <f t="shared" si="13"/>
        <v>552327.86028152658</v>
      </c>
      <c r="D90" s="5" t="s">
        <v>228</v>
      </c>
      <c r="E90" s="5" t="s">
        <v>228</v>
      </c>
      <c r="F90" s="5" t="s">
        <v>228</v>
      </c>
      <c r="G90" s="5" t="s">
        <v>228</v>
      </c>
      <c r="H90" s="1">
        <f t="shared" si="14"/>
        <v>27857.716409526722</v>
      </c>
      <c r="I90" s="1">
        <f t="shared" si="15"/>
        <v>27857.716235465487</v>
      </c>
      <c r="J90" s="1">
        <f t="shared" si="16"/>
        <v>27857.715887343002</v>
      </c>
      <c r="K90" s="1">
        <f t="shared" si="17"/>
        <v>35467.745573195745</v>
      </c>
      <c r="L90" s="1">
        <f t="shared" si="18"/>
        <v>35467.74574725698</v>
      </c>
      <c r="M90" s="1">
        <f t="shared" si="19"/>
        <v>35467.745573195745</v>
      </c>
    </row>
    <row r="91" spans="1:13" x14ac:dyDescent="0.3">
      <c r="A91" t="s">
        <v>168</v>
      </c>
      <c r="B91" s="11">
        <v>8.3361754187889995E-3</v>
      </c>
      <c r="C91" s="5">
        <f t="shared" si="13"/>
        <v>239349.697145226</v>
      </c>
      <c r="D91" s="5" t="s">
        <v>228</v>
      </c>
      <c r="E91" s="5" t="s">
        <v>228</v>
      </c>
      <c r="F91" s="5" t="s">
        <v>228</v>
      </c>
      <c r="G91" s="5" t="s">
        <v>228</v>
      </c>
      <c r="H91" s="1">
        <f t="shared" si="14"/>
        <v>12072.061659861241</v>
      </c>
      <c r="I91" s="1">
        <f t="shared" si="15"/>
        <v>12072.061584432302</v>
      </c>
      <c r="J91" s="1">
        <f t="shared" si="16"/>
        <v>12072.061433574421</v>
      </c>
      <c r="K91" s="1">
        <f t="shared" si="17"/>
        <v>15369.846013274275</v>
      </c>
      <c r="L91" s="1">
        <f t="shared" si="18"/>
        <v>15369.846088703212</v>
      </c>
      <c r="M91" s="1">
        <f t="shared" si="19"/>
        <v>15369.846013274275</v>
      </c>
    </row>
    <row r="92" spans="1:13" x14ac:dyDescent="0.3">
      <c r="A92" t="s">
        <v>169</v>
      </c>
      <c r="B92" s="11">
        <v>3.0825763949449999E-3</v>
      </c>
      <c r="C92" s="5">
        <f t="shared" si="13"/>
        <v>88507.461694501006</v>
      </c>
      <c r="D92" s="5" t="s">
        <v>228</v>
      </c>
      <c r="E92" s="5" t="s">
        <v>228</v>
      </c>
      <c r="F92" s="5" t="s">
        <v>228</v>
      </c>
      <c r="G92" s="5" t="s">
        <v>228</v>
      </c>
      <c r="H92" s="1">
        <f t="shared" si="14"/>
        <v>4464.0438140413771</v>
      </c>
      <c r="I92" s="1">
        <f t="shared" si="15"/>
        <v>4464.0437861490336</v>
      </c>
      <c r="J92" s="1">
        <f t="shared" si="16"/>
        <v>4464.0437303643457</v>
      </c>
      <c r="K92" s="1">
        <f t="shared" si="17"/>
        <v>5683.5085796864769</v>
      </c>
      <c r="L92" s="1">
        <f t="shared" si="18"/>
        <v>5683.5086075788204</v>
      </c>
      <c r="M92" s="1">
        <f t="shared" si="19"/>
        <v>5683.5085796864769</v>
      </c>
    </row>
    <row r="93" spans="1:13" x14ac:dyDescent="0.3">
      <c r="A93" t="s">
        <v>170</v>
      </c>
      <c r="B93" s="11">
        <v>5.671222706703E-3</v>
      </c>
      <c r="C93" s="5">
        <f t="shared" si="13"/>
        <v>162833.11819866704</v>
      </c>
      <c r="D93" s="5" t="s">
        <v>228</v>
      </c>
      <c r="E93" s="5" t="s">
        <v>228</v>
      </c>
      <c r="F93" s="5" t="s">
        <v>228</v>
      </c>
      <c r="G93" s="5" t="s">
        <v>228</v>
      </c>
      <c r="H93" s="1">
        <f t="shared" si="14"/>
        <v>8212.8010463663541</v>
      </c>
      <c r="I93" s="1">
        <f t="shared" si="15"/>
        <v>8212.8009950509386</v>
      </c>
      <c r="J93" s="1">
        <f t="shared" si="16"/>
        <v>8212.800892420104</v>
      </c>
      <c r="K93" s="1">
        <f t="shared" si="17"/>
        <v>10456.332230310991</v>
      </c>
      <c r="L93" s="1">
        <f t="shared" si="18"/>
        <v>10456.332281626408</v>
      </c>
      <c r="M93" s="1">
        <f t="shared" si="19"/>
        <v>10456.332230310991</v>
      </c>
    </row>
    <row r="94" spans="1:13" x14ac:dyDescent="0.3">
      <c r="A94" t="s">
        <v>171</v>
      </c>
      <c r="B94" s="11">
        <v>1.5351545031119999E-3</v>
      </c>
      <c r="C94" s="5">
        <f t="shared" si="13"/>
        <v>44077.619163676995</v>
      </c>
      <c r="D94" s="5" t="s">
        <v>228</v>
      </c>
      <c r="E94" s="5" t="s">
        <v>228</v>
      </c>
      <c r="F94" s="5" t="s">
        <v>228</v>
      </c>
      <c r="G94" s="5" t="s">
        <v>228</v>
      </c>
      <c r="H94" s="1">
        <f t="shared" si="14"/>
        <v>2223.1393760274218</v>
      </c>
      <c r="I94" s="1">
        <f t="shared" si="15"/>
        <v>2223.1393621367502</v>
      </c>
      <c r="J94" s="1">
        <f t="shared" si="16"/>
        <v>2223.1393343554064</v>
      </c>
      <c r="K94" s="1">
        <f t="shared" si="17"/>
        <v>2830.4452742482827</v>
      </c>
      <c r="L94" s="1">
        <f t="shared" si="18"/>
        <v>2830.4452881389543</v>
      </c>
      <c r="M94" s="1">
        <f t="shared" si="19"/>
        <v>2830.4452742482827</v>
      </c>
    </row>
    <row r="95" spans="1:13" x14ac:dyDescent="0.3">
      <c r="A95" t="s">
        <v>100</v>
      </c>
      <c r="B95" s="11">
        <v>1.762541472591E-3</v>
      </c>
      <c r="C95" s="5">
        <f t="shared" si="13"/>
        <v>50606.392797314824</v>
      </c>
      <c r="D95" s="5" t="s">
        <v>228</v>
      </c>
      <c r="E95" s="5" t="s">
        <v>228</v>
      </c>
      <c r="F95" s="5" t="s">
        <v>228</v>
      </c>
      <c r="G95" s="5" t="s">
        <v>228</v>
      </c>
      <c r="H95" s="1">
        <f t="shared" si="14"/>
        <v>2552.4306131110875</v>
      </c>
      <c r="I95" s="1">
        <f t="shared" si="15"/>
        <v>2552.430597162931</v>
      </c>
      <c r="J95" s="1">
        <f t="shared" si="16"/>
        <v>2552.4305652666162</v>
      </c>
      <c r="K95" s="1">
        <f t="shared" si="17"/>
        <v>3249.6906152760312</v>
      </c>
      <c r="L95" s="1">
        <f t="shared" si="18"/>
        <v>3249.6906312241881</v>
      </c>
      <c r="M95" s="1">
        <f t="shared" si="19"/>
        <v>3249.6906152760312</v>
      </c>
    </row>
    <row r="96" spans="1:13" x14ac:dyDescent="0.3">
      <c r="A96" t="s">
        <v>172</v>
      </c>
      <c r="B96" s="11">
        <v>8.6542914739090003E-3</v>
      </c>
      <c r="C96" s="5">
        <f t="shared" si="13"/>
        <v>248483.49983349373</v>
      </c>
      <c r="D96" s="5" t="s">
        <v>228</v>
      </c>
      <c r="E96" s="5" t="s">
        <v>228</v>
      </c>
      <c r="F96" s="5" t="s">
        <v>228</v>
      </c>
      <c r="G96" s="5" t="s">
        <v>228</v>
      </c>
      <c r="H96" s="1">
        <f t="shared" si="14"/>
        <v>12532.742540417657</v>
      </c>
      <c r="I96" s="1">
        <f t="shared" si="15"/>
        <v>12532.742462110282</v>
      </c>
      <c r="J96" s="1">
        <f t="shared" si="16"/>
        <v>12532.742305495525</v>
      </c>
      <c r="K96" s="1">
        <f t="shared" si="17"/>
        <v>15956.373351761469</v>
      </c>
      <c r="L96" s="1">
        <f t="shared" si="18"/>
        <v>15956.373430068845</v>
      </c>
      <c r="M96" s="1">
        <f t="shared" si="19"/>
        <v>15956.373351761469</v>
      </c>
    </row>
    <row r="97" spans="1:13" x14ac:dyDescent="0.3">
      <c r="A97" t="s">
        <v>173</v>
      </c>
      <c r="B97" s="11">
        <v>1.8701298731020001E-3</v>
      </c>
      <c r="C97" s="5">
        <f t="shared" si="13"/>
        <v>53695.489389572962</v>
      </c>
      <c r="D97" s="5" t="s">
        <v>228</v>
      </c>
      <c r="E97" s="5" t="s">
        <v>228</v>
      </c>
      <c r="F97" s="5" t="s">
        <v>228</v>
      </c>
      <c r="G97" s="5" t="s">
        <v>228</v>
      </c>
      <c r="H97" s="1">
        <f t="shared" si="14"/>
        <v>2708.2351325226186</v>
      </c>
      <c r="I97" s="1">
        <f t="shared" si="15"/>
        <v>2708.2351156009604</v>
      </c>
      <c r="J97" s="1">
        <f t="shared" si="16"/>
        <v>2708.235081757643</v>
      </c>
      <c r="K97" s="1">
        <f t="shared" si="17"/>
        <v>3448.0570202033368</v>
      </c>
      <c r="L97" s="1">
        <f t="shared" si="18"/>
        <v>3448.0570371249951</v>
      </c>
      <c r="M97" s="1">
        <f t="shared" si="19"/>
        <v>3448.0570202033368</v>
      </c>
    </row>
    <row r="98" spans="1:13" x14ac:dyDescent="0.3">
      <c r="A98" t="s">
        <v>101</v>
      </c>
      <c r="B98" s="11">
        <v>2.1437412788100001E-4</v>
      </c>
      <c r="C98" s="5">
        <f t="shared" si="13"/>
        <v>6155.1466957425409</v>
      </c>
      <c r="D98" s="5" t="s">
        <v>228</v>
      </c>
      <c r="E98" s="5" t="s">
        <v>228</v>
      </c>
      <c r="F98" s="5" t="s">
        <v>228</v>
      </c>
      <c r="G98" s="5" t="s">
        <v>228</v>
      </c>
      <c r="H98" s="1">
        <f t="shared" si="14"/>
        <v>310.44664489970177</v>
      </c>
      <c r="I98" s="1">
        <f t="shared" si="15"/>
        <v>310.44664295996171</v>
      </c>
      <c r="J98" s="1">
        <f t="shared" si="16"/>
        <v>310.44663908048159</v>
      </c>
      <c r="K98" s="1">
        <f t="shared" si="17"/>
        <v>395.25287907624056</v>
      </c>
      <c r="L98" s="1">
        <f t="shared" si="18"/>
        <v>395.25288101598056</v>
      </c>
      <c r="M98" s="1">
        <f t="shared" si="19"/>
        <v>395.25287907624056</v>
      </c>
    </row>
    <row r="99" spans="1:13" x14ac:dyDescent="0.3">
      <c r="A99" t="s">
        <v>174</v>
      </c>
      <c r="B99" s="11">
        <v>7.1081424150497993E-2</v>
      </c>
      <c r="C99" s="5">
        <f t="shared" si="13"/>
        <v>2040902.0310113125</v>
      </c>
      <c r="D99" s="5" t="s">
        <v>228</v>
      </c>
      <c r="E99" s="5" t="s">
        <v>228</v>
      </c>
      <c r="F99" s="5" t="s">
        <v>228</v>
      </c>
      <c r="G99" s="5" t="s">
        <v>228</v>
      </c>
      <c r="H99" s="1">
        <f t="shared" si="14"/>
        <v>102936.8135993734</v>
      </c>
      <c r="I99" s="1">
        <f t="shared" si="15"/>
        <v>102936.81295620119</v>
      </c>
      <c r="J99" s="1">
        <f t="shared" si="16"/>
        <v>102936.81166985672</v>
      </c>
      <c r="K99" s="1">
        <f t="shared" si="17"/>
        <v>131056.56835567154</v>
      </c>
      <c r="L99" s="1">
        <f t="shared" si="18"/>
        <v>131056.56899884375</v>
      </c>
      <c r="M99" s="1">
        <f t="shared" si="19"/>
        <v>131056.56835567154</v>
      </c>
    </row>
    <row r="100" spans="1:13" x14ac:dyDescent="0.3">
      <c r="A100" t="s">
        <v>175</v>
      </c>
      <c r="B100" s="11">
        <v>5.3264912817799995E-4</v>
      </c>
      <c r="C100" s="5">
        <f t="shared" si="13"/>
        <v>15293.513045169748</v>
      </c>
      <c r="D100" s="5" t="s">
        <v>228</v>
      </c>
      <c r="E100" s="5" t="s">
        <v>228</v>
      </c>
      <c r="F100" s="5" t="s">
        <v>228</v>
      </c>
      <c r="G100" s="5" t="s">
        <v>228</v>
      </c>
      <c r="H100" s="1">
        <f t="shared" si="14"/>
        <v>771.3577024714607</v>
      </c>
      <c r="I100" s="1">
        <f t="shared" si="15"/>
        <v>771.35769765184534</v>
      </c>
      <c r="J100" s="1">
        <f t="shared" si="16"/>
        <v>771.35768801261452</v>
      </c>
      <c r="K100" s="1">
        <f t="shared" si="17"/>
        <v>982.07327316415103</v>
      </c>
      <c r="L100" s="1">
        <f t="shared" si="18"/>
        <v>982.07327798376639</v>
      </c>
      <c r="M100" s="1">
        <f t="shared" si="19"/>
        <v>982.07327316415103</v>
      </c>
    </row>
    <row r="101" spans="1:13" x14ac:dyDescent="0.3">
      <c r="A101" t="s">
        <v>176</v>
      </c>
      <c r="B101" s="11">
        <v>2.8098423666139999E-3</v>
      </c>
      <c r="C101" s="5">
        <f t="shared" si="13"/>
        <v>80676.675536247945</v>
      </c>
      <c r="D101" s="5" t="s">
        <v>228</v>
      </c>
      <c r="E101" s="5" t="s">
        <v>228</v>
      </c>
      <c r="F101" s="5" t="s">
        <v>228</v>
      </c>
      <c r="G101" s="5" t="s">
        <v>228</v>
      </c>
      <c r="H101" s="1">
        <f t="shared" si="14"/>
        <v>4069.0830746916195</v>
      </c>
      <c r="I101" s="1">
        <f t="shared" si="15"/>
        <v>4069.0830492670793</v>
      </c>
      <c r="J101" s="1">
        <f t="shared" si="16"/>
        <v>4069.0829984179973</v>
      </c>
      <c r="K101" s="1">
        <f t="shared" si="17"/>
        <v>5180.6544760432971</v>
      </c>
      <c r="L101" s="1">
        <f t="shared" si="18"/>
        <v>5180.6545014678377</v>
      </c>
      <c r="M101" s="1">
        <f t="shared" si="19"/>
        <v>5180.6544760432971</v>
      </c>
    </row>
    <row r="102" spans="1:13" x14ac:dyDescent="0.3">
      <c r="A102" t="s">
        <v>177</v>
      </c>
      <c r="B102" s="11">
        <v>2.7068888074490002E-3</v>
      </c>
      <c r="C102" s="5">
        <f t="shared" si="13"/>
        <v>77720.655302961459</v>
      </c>
      <c r="D102" s="5" t="s">
        <v>228</v>
      </c>
      <c r="E102" s="5" t="s">
        <v>228</v>
      </c>
      <c r="F102" s="5" t="s">
        <v>228</v>
      </c>
      <c r="G102" s="5" t="s">
        <v>228</v>
      </c>
      <c r="H102" s="1">
        <f t="shared" si="14"/>
        <v>3919.9905170253369</v>
      </c>
      <c r="I102" s="1">
        <f t="shared" si="15"/>
        <v>3919.9904925323599</v>
      </c>
      <c r="J102" s="1">
        <f t="shared" si="16"/>
        <v>3919.9904435464055</v>
      </c>
      <c r="K102" s="1">
        <f t="shared" si="17"/>
        <v>4990.8335724046783</v>
      </c>
      <c r="L102" s="1">
        <f t="shared" si="18"/>
        <v>4990.8335968976553</v>
      </c>
      <c r="M102" s="1">
        <f t="shared" si="19"/>
        <v>4990.8335724046783</v>
      </c>
    </row>
    <row r="103" spans="1:13" x14ac:dyDescent="0.3">
      <c r="A103" t="s">
        <v>178</v>
      </c>
      <c r="B103" s="11">
        <v>2.6747643978299999E-3</v>
      </c>
      <c r="C103" s="5">
        <f t="shared" si="13"/>
        <v>76798.293749011107</v>
      </c>
      <c r="D103" s="5" t="s">
        <v>228</v>
      </c>
      <c r="E103" s="5" t="s">
        <v>228</v>
      </c>
      <c r="F103" s="5" t="s">
        <v>228</v>
      </c>
      <c r="G103" s="5" t="s">
        <v>228</v>
      </c>
      <c r="H103" s="1">
        <f t="shared" si="14"/>
        <v>3873.4694406054323</v>
      </c>
      <c r="I103" s="1">
        <f t="shared" si="15"/>
        <v>3873.4694164031298</v>
      </c>
      <c r="J103" s="1">
        <f t="shared" si="16"/>
        <v>3873.469367998523</v>
      </c>
      <c r="K103" s="1">
        <f t="shared" si="17"/>
        <v>4931.604105136209</v>
      </c>
      <c r="L103" s="1">
        <f t="shared" si="18"/>
        <v>4931.6041293385115</v>
      </c>
      <c r="M103" s="1">
        <f t="shared" si="19"/>
        <v>4931.604105136209</v>
      </c>
    </row>
    <row r="104" spans="1:13" x14ac:dyDescent="0.3">
      <c r="A104" t="s">
        <v>102</v>
      </c>
      <c r="B104" s="11">
        <v>2.5340184440519999E-3</v>
      </c>
      <c r="C104" s="5">
        <f t="shared" si="13"/>
        <v>72757.171805337552</v>
      </c>
      <c r="D104" s="5" t="s">
        <v>228</v>
      </c>
      <c r="E104" s="5" t="s">
        <v>228</v>
      </c>
      <c r="F104" s="5" t="s">
        <v>228</v>
      </c>
      <c r="G104" s="5" t="s">
        <v>228</v>
      </c>
      <c r="H104" s="1">
        <f t="shared" si="14"/>
        <v>3669.647694177881</v>
      </c>
      <c r="I104" s="1">
        <f t="shared" si="15"/>
        <v>3669.6476712491026</v>
      </c>
      <c r="J104" s="1">
        <f t="shared" si="16"/>
        <v>3669.6476253915434</v>
      </c>
      <c r="K104" s="1">
        <f t="shared" si="17"/>
        <v>4672.1033715403782</v>
      </c>
      <c r="L104" s="1">
        <f t="shared" si="18"/>
        <v>4672.1033944691571</v>
      </c>
      <c r="M104" s="1">
        <f t="shared" si="19"/>
        <v>4672.1033715403782</v>
      </c>
    </row>
    <row r="105" spans="1:13" x14ac:dyDescent="0.3">
      <c r="A105" t="s">
        <v>103</v>
      </c>
      <c r="B105" s="11">
        <v>7.3630828487629999E-3</v>
      </c>
      <c r="C105" s="5">
        <f t="shared" si="13"/>
        <v>211410.09652153525</v>
      </c>
      <c r="D105" s="5" t="s">
        <v>228</v>
      </c>
      <c r="E105" s="5" t="s">
        <v>228</v>
      </c>
      <c r="F105" s="5" t="s">
        <v>228</v>
      </c>
      <c r="G105" s="5" t="s">
        <v>228</v>
      </c>
      <c r="H105" s="1">
        <f t="shared" si="14"/>
        <v>10662.874242855898</v>
      </c>
      <c r="I105" s="1">
        <f t="shared" si="15"/>
        <v>10662.874176231877</v>
      </c>
      <c r="J105" s="1">
        <f t="shared" si="16"/>
        <v>10662.874042983831</v>
      </c>
      <c r="K105" s="1">
        <f t="shared" si="17"/>
        <v>13575.703950926259</v>
      </c>
      <c r="L105" s="1">
        <f t="shared" si="18"/>
        <v>13575.704017550279</v>
      </c>
      <c r="M105" s="1">
        <f t="shared" si="19"/>
        <v>13575.703950926259</v>
      </c>
    </row>
    <row r="106" spans="1:13" x14ac:dyDescent="0.3">
      <c r="A106" t="s">
        <v>179</v>
      </c>
      <c r="B106" s="11">
        <v>2.0434373357350001E-3</v>
      </c>
      <c r="C106" s="5">
        <f t="shared" si="13"/>
        <v>58671.522955363987</v>
      </c>
      <c r="D106" s="5" t="s">
        <v>228</v>
      </c>
      <c r="E106" s="5" t="s">
        <v>228</v>
      </c>
      <c r="F106" s="5" t="s">
        <v>228</v>
      </c>
      <c r="G106" s="5" t="s">
        <v>228</v>
      </c>
      <c r="H106" s="1">
        <f t="shared" si="14"/>
        <v>2959.210942161184</v>
      </c>
      <c r="I106" s="1">
        <f t="shared" si="15"/>
        <v>2959.2109236713727</v>
      </c>
      <c r="J106" s="1">
        <f t="shared" si="16"/>
        <v>2959.2108866917492</v>
      </c>
      <c r="K106" s="1">
        <f t="shared" si="17"/>
        <v>3767.5931239682277</v>
      </c>
      <c r="L106" s="1">
        <f t="shared" si="18"/>
        <v>3767.593142458039</v>
      </c>
      <c r="M106" s="1">
        <f t="shared" si="19"/>
        <v>3767.5931239682277</v>
      </c>
    </row>
    <row r="107" spans="1:13" x14ac:dyDescent="0.3">
      <c r="A107" t="s">
        <v>180</v>
      </c>
      <c r="B107" s="11">
        <v>2.5178727930249998E-3</v>
      </c>
      <c r="C107" s="5">
        <f t="shared" si="13"/>
        <v>72293.595106265842</v>
      </c>
      <c r="D107" s="5" t="s">
        <v>228</v>
      </c>
      <c r="E107" s="5" t="s">
        <v>228</v>
      </c>
      <c r="F107" s="5" t="s">
        <v>228</v>
      </c>
      <c r="G107" s="5" t="s">
        <v>228</v>
      </c>
      <c r="H107" s="1">
        <f t="shared" si="14"/>
        <v>3646.266313035489</v>
      </c>
      <c r="I107" s="1">
        <f t="shared" si="15"/>
        <v>3646.2662902528023</v>
      </c>
      <c r="J107" s="1">
        <f t="shared" si="16"/>
        <v>3646.2662446874278</v>
      </c>
      <c r="K107" s="1">
        <f t="shared" si="17"/>
        <v>4642.3347837165502</v>
      </c>
      <c r="L107" s="1">
        <f t="shared" si="18"/>
        <v>4642.3348064992369</v>
      </c>
      <c r="M107" s="1">
        <f t="shared" si="19"/>
        <v>4642.3347837165502</v>
      </c>
    </row>
    <row r="108" spans="1:13" x14ac:dyDescent="0.3">
      <c r="A108" t="s">
        <v>104</v>
      </c>
      <c r="B108" s="11">
        <v>1.7219055487709999E-3</v>
      </c>
      <c r="C108" s="5">
        <f t="shared" si="13"/>
        <v>49439.647189057643</v>
      </c>
      <c r="D108" s="5" t="s">
        <v>228</v>
      </c>
      <c r="E108" s="5" t="s">
        <v>228</v>
      </c>
      <c r="F108" s="5" t="s">
        <v>228</v>
      </c>
      <c r="G108" s="5" t="s">
        <v>228</v>
      </c>
      <c r="H108" s="1">
        <f t="shared" si="14"/>
        <v>2493.583557559115</v>
      </c>
      <c r="I108" s="1">
        <f t="shared" si="15"/>
        <v>2493.5835419786476</v>
      </c>
      <c r="J108" s="1">
        <f t="shared" si="16"/>
        <v>2493.5835108177125</v>
      </c>
      <c r="K108" s="1">
        <f t="shared" si="17"/>
        <v>3174.7680206395476</v>
      </c>
      <c r="L108" s="1">
        <f t="shared" si="18"/>
        <v>3174.7680362200149</v>
      </c>
      <c r="M108" s="1">
        <f t="shared" si="19"/>
        <v>3174.7680206395476</v>
      </c>
    </row>
    <row r="109" spans="1:13" x14ac:dyDescent="0.3">
      <c r="A109" t="s">
        <v>105</v>
      </c>
      <c r="B109" s="11">
        <v>1.883576635033E-3</v>
      </c>
      <c r="C109" s="5">
        <f t="shared" si="13"/>
        <v>54081.575122427697</v>
      </c>
      <c r="D109" s="5" t="s">
        <v>228</v>
      </c>
      <c r="E109" s="5" t="s">
        <v>228</v>
      </c>
      <c r="F109" s="5" t="s">
        <v>228</v>
      </c>
      <c r="G109" s="5" t="s">
        <v>228</v>
      </c>
      <c r="H109" s="1">
        <f t="shared" si="14"/>
        <v>2727.7081079581681</v>
      </c>
      <c r="I109" s="1">
        <f t="shared" si="15"/>
        <v>2727.7080909148381</v>
      </c>
      <c r="J109" s="1">
        <f t="shared" si="16"/>
        <v>2727.7080568281776</v>
      </c>
      <c r="K109" s="1">
        <f t="shared" si="17"/>
        <v>3472.8495239444169</v>
      </c>
      <c r="L109" s="1">
        <f t="shared" si="18"/>
        <v>3472.8495409877469</v>
      </c>
      <c r="M109" s="1">
        <f t="shared" si="19"/>
        <v>3472.8495239444169</v>
      </c>
    </row>
    <row r="110" spans="1:13" x14ac:dyDescent="0.3">
      <c r="A110" t="s">
        <v>181</v>
      </c>
      <c r="B110" s="11">
        <v>1.3274301645797E-2</v>
      </c>
      <c r="C110" s="5">
        <f t="shared" si="13"/>
        <v>381134.02359249303</v>
      </c>
      <c r="D110" s="5" t="s">
        <v>228</v>
      </c>
      <c r="E110" s="5" t="s">
        <v>228</v>
      </c>
      <c r="F110" s="5" t="s">
        <v>228</v>
      </c>
      <c r="G110" s="5" t="s">
        <v>228</v>
      </c>
      <c r="H110" s="1">
        <f t="shared" si="14"/>
        <v>19223.226468876092</v>
      </c>
      <c r="I110" s="1">
        <f t="shared" si="15"/>
        <v>19223.226348765078</v>
      </c>
      <c r="J110" s="1">
        <f t="shared" si="16"/>
        <v>19223.22610854304</v>
      </c>
      <c r="K110" s="1">
        <f t="shared" si="17"/>
        <v>24474.529622997285</v>
      </c>
      <c r="L110" s="1">
        <f t="shared" si="18"/>
        <v>24474.529743108298</v>
      </c>
      <c r="M110" s="1">
        <f t="shared" si="19"/>
        <v>24474.529622997285</v>
      </c>
    </row>
    <row r="111" spans="1:13" x14ac:dyDescent="0.3">
      <c r="A111" t="s">
        <v>106</v>
      </c>
      <c r="B111" s="11">
        <v>2.8798736113730002E-3</v>
      </c>
      <c r="C111" s="5">
        <f t="shared" si="13"/>
        <v>82687.424636607568</v>
      </c>
      <c r="D111" s="5" t="s">
        <v>228</v>
      </c>
      <c r="E111" s="5" t="s">
        <v>228</v>
      </c>
      <c r="F111" s="5" t="s">
        <v>228</v>
      </c>
      <c r="G111" s="5" t="s">
        <v>228</v>
      </c>
      <c r="H111" s="1">
        <f t="shared" ref="H111:H133" si="20">$H$4*$B111</f>
        <v>4170.4990673232023</v>
      </c>
      <c r="I111" s="1">
        <f t="shared" si="15"/>
        <v>4170.4990412649922</v>
      </c>
      <c r="J111" s="1">
        <f t="shared" si="16"/>
        <v>4170.4989891485702</v>
      </c>
      <c r="K111" s="1">
        <f t="shared" si="17"/>
        <v>5309.7747733006836</v>
      </c>
      <c r="L111" s="1">
        <f t="shared" si="18"/>
        <v>5309.7747993588937</v>
      </c>
      <c r="M111" s="1">
        <f t="shared" si="19"/>
        <v>5309.7747733006836</v>
      </c>
    </row>
    <row r="112" spans="1:13" x14ac:dyDescent="0.3">
      <c r="A112" t="s">
        <v>182</v>
      </c>
      <c r="B112" s="11">
        <v>1.2543449471993999E-2</v>
      </c>
      <c r="C112" s="5">
        <f t="shared" si="13"/>
        <v>360149.67073645745</v>
      </c>
      <c r="D112" s="5" t="s">
        <v>228</v>
      </c>
      <c r="E112" s="5" t="s">
        <v>228</v>
      </c>
      <c r="F112" s="5" t="s">
        <v>228</v>
      </c>
      <c r="G112" s="5" t="s">
        <v>228</v>
      </c>
      <c r="H112" s="1">
        <f t="shared" si="20"/>
        <v>18164.840330970761</v>
      </c>
      <c r="I112" s="1">
        <f t="shared" si="15"/>
        <v>18164.840217472778</v>
      </c>
      <c r="J112" s="1">
        <f t="shared" si="16"/>
        <v>18164.839990476812</v>
      </c>
      <c r="K112" s="1">
        <f t="shared" si="17"/>
        <v>23127.018947478085</v>
      </c>
      <c r="L112" s="1">
        <f t="shared" si="18"/>
        <v>23127.019060976068</v>
      </c>
      <c r="M112" s="1">
        <f t="shared" si="19"/>
        <v>23127.018947478085</v>
      </c>
    </row>
    <row r="113" spans="1:13" x14ac:dyDescent="0.3">
      <c r="A113" t="s">
        <v>183</v>
      </c>
      <c r="B113" s="11">
        <v>2.3934807084559999E-3</v>
      </c>
      <c r="C113" s="5">
        <f t="shared" si="13"/>
        <v>68722.028257786704</v>
      </c>
      <c r="D113" s="5" t="s">
        <v>228</v>
      </c>
      <c r="E113" s="5" t="s">
        <v>228</v>
      </c>
      <c r="F113" s="5" t="s">
        <v>228</v>
      </c>
      <c r="G113" s="5" t="s">
        <v>228</v>
      </c>
      <c r="H113" s="1">
        <f t="shared" si="20"/>
        <v>3466.1274796406192</v>
      </c>
      <c r="I113" s="1">
        <f t="shared" si="15"/>
        <v>3466.1274579834803</v>
      </c>
      <c r="J113" s="1">
        <f t="shared" si="16"/>
        <v>3466.1274146692008</v>
      </c>
      <c r="K113" s="1">
        <f t="shared" si="17"/>
        <v>4412.9865407817279</v>
      </c>
      <c r="L113" s="1">
        <f t="shared" si="18"/>
        <v>4412.9865624388667</v>
      </c>
      <c r="M113" s="1">
        <f t="shared" si="19"/>
        <v>4412.9865407817279</v>
      </c>
    </row>
    <row r="114" spans="1:13" x14ac:dyDescent="0.3">
      <c r="A114" t="s">
        <v>184</v>
      </c>
      <c r="B114" s="11">
        <v>4.7407767169806998E-2</v>
      </c>
      <c r="C114" s="5">
        <f t="shared" si="13"/>
        <v>1361179.9349674773</v>
      </c>
      <c r="D114" s="5" t="s">
        <v>228</v>
      </c>
      <c r="E114" s="5" t="s">
        <v>228</v>
      </c>
      <c r="F114" s="5" t="s">
        <v>228</v>
      </c>
      <c r="G114" s="5" t="s">
        <v>228</v>
      </c>
      <c r="H114" s="1">
        <f t="shared" si="20"/>
        <v>68653.724241493372</v>
      </c>
      <c r="I114" s="1">
        <f t="shared" si="15"/>
        <v>68653.72381252957</v>
      </c>
      <c r="J114" s="1">
        <f t="shared" si="16"/>
        <v>68653.722954601923</v>
      </c>
      <c r="K114" s="1">
        <f t="shared" si="17"/>
        <v>87408.199159386757</v>
      </c>
      <c r="L114" s="1">
        <f t="shared" si="18"/>
        <v>87408.199588350559</v>
      </c>
      <c r="M114" s="1">
        <f t="shared" si="19"/>
        <v>87408.199159386757</v>
      </c>
    </row>
    <row r="115" spans="1:13" x14ac:dyDescent="0.3">
      <c r="A115" t="s">
        <v>107</v>
      </c>
      <c r="B115" s="11">
        <v>7.3300890090290003E-3</v>
      </c>
      <c r="C115" s="5">
        <f t="shared" si="13"/>
        <v>210462.77174113397</v>
      </c>
      <c r="D115" s="5" t="s">
        <v>228</v>
      </c>
      <c r="E115" s="5" t="s">
        <v>228</v>
      </c>
      <c r="F115" s="5" t="s">
        <v>228</v>
      </c>
      <c r="G115" s="5" t="s">
        <v>228</v>
      </c>
      <c r="H115" s="1">
        <f t="shared" si="20"/>
        <v>10615.094098166681</v>
      </c>
      <c r="I115" s="1">
        <f t="shared" si="15"/>
        <v>10615.094031841201</v>
      </c>
      <c r="J115" s="1">
        <f t="shared" si="16"/>
        <v>10615.093899190239</v>
      </c>
      <c r="K115" s="1">
        <f t="shared" si="17"/>
        <v>13514.871469527745</v>
      </c>
      <c r="L115" s="1">
        <f t="shared" si="18"/>
        <v>13514.871535853226</v>
      </c>
      <c r="M115" s="1">
        <f t="shared" si="19"/>
        <v>13514.871469527745</v>
      </c>
    </row>
    <row r="116" spans="1:13" x14ac:dyDescent="0.3">
      <c r="A116" t="s">
        <v>108</v>
      </c>
      <c r="B116" s="11">
        <v>1.4763145882290001E-3</v>
      </c>
      <c r="C116" s="5">
        <f t="shared" si="13"/>
        <v>42388.197444508951</v>
      </c>
      <c r="D116" s="5" t="s">
        <v>228</v>
      </c>
      <c r="E116" s="5" t="s">
        <v>228</v>
      </c>
      <c r="F116" s="5" t="s">
        <v>228</v>
      </c>
      <c r="G116" s="5" t="s">
        <v>228</v>
      </c>
      <c r="H116" s="1">
        <f t="shared" si="20"/>
        <v>2137.9301469932575</v>
      </c>
      <c r="I116" s="1">
        <f t="shared" si="15"/>
        <v>2137.9301336349922</v>
      </c>
      <c r="J116" s="1">
        <f t="shared" si="16"/>
        <v>2137.9301069184612</v>
      </c>
      <c r="K116" s="1">
        <f t="shared" si="17"/>
        <v>2721.9590217700147</v>
      </c>
      <c r="L116" s="1">
        <f t="shared" si="18"/>
        <v>2721.95903512828</v>
      </c>
      <c r="M116" s="1">
        <f t="shared" si="19"/>
        <v>2721.9590217700147</v>
      </c>
    </row>
    <row r="117" spans="1:13" x14ac:dyDescent="0.3">
      <c r="A117" t="s">
        <v>109</v>
      </c>
      <c r="B117" s="11">
        <v>3.7475206797569001E-2</v>
      </c>
      <c r="C117" s="5">
        <f t="shared" si="13"/>
        <v>1075994.5594757991</v>
      </c>
      <c r="D117" s="5" t="s">
        <v>228</v>
      </c>
      <c r="E117" s="5" t="s">
        <v>228</v>
      </c>
      <c r="F117" s="5" t="s">
        <v>228</v>
      </c>
      <c r="G117" s="5" t="s">
        <v>228</v>
      </c>
      <c r="H117" s="1">
        <f t="shared" si="20"/>
        <v>54269.852114271474</v>
      </c>
      <c r="I117" s="1">
        <f t="shared" si="15"/>
        <v>54269.851775181312</v>
      </c>
      <c r="J117" s="1">
        <f t="shared" si="16"/>
        <v>54269.851097000974</v>
      </c>
      <c r="K117" s="1">
        <f t="shared" si="17"/>
        <v>69095.014063166032</v>
      </c>
      <c r="L117" s="1">
        <f t="shared" si="18"/>
        <v>69095.014402256187</v>
      </c>
      <c r="M117" s="1">
        <f t="shared" si="19"/>
        <v>69095.014063166032</v>
      </c>
    </row>
    <row r="118" spans="1:13" x14ac:dyDescent="0.3">
      <c r="A118" t="s">
        <v>185</v>
      </c>
      <c r="B118" s="11">
        <v>2.4158085321226999E-2</v>
      </c>
      <c r="C118" s="5">
        <f t="shared" si="13"/>
        <v>693631.08557091758</v>
      </c>
      <c r="D118" s="5" t="s">
        <v>228</v>
      </c>
      <c r="E118" s="5" t="s">
        <v>228</v>
      </c>
      <c r="F118" s="5" t="s">
        <v>228</v>
      </c>
      <c r="G118" s="5" t="s">
        <v>228</v>
      </c>
      <c r="H118" s="1">
        <f t="shared" si="20"/>
        <v>34984.615957662689</v>
      </c>
      <c r="I118" s="1">
        <f t="shared" si="15"/>
        <v>34984.615739070992</v>
      </c>
      <c r="J118" s="1">
        <f t="shared" si="16"/>
        <v>34984.615301887585</v>
      </c>
      <c r="K118" s="1">
        <f t="shared" si="17"/>
        <v>44541.535261591263</v>
      </c>
      <c r="L118" s="1">
        <f t="shared" si="18"/>
        <v>44541.535480182967</v>
      </c>
      <c r="M118" s="1">
        <f t="shared" si="19"/>
        <v>44541.535261591263</v>
      </c>
    </row>
    <row r="119" spans="1:13" x14ac:dyDescent="0.3">
      <c r="A119" t="s">
        <v>186</v>
      </c>
      <c r="B119" s="11">
        <v>3.9699752625200002E-3</v>
      </c>
      <c r="C119" s="5">
        <f t="shared" si="13"/>
        <v>113986.61004859697</v>
      </c>
      <c r="D119" s="5" t="s">
        <v>228</v>
      </c>
      <c r="E119" s="5" t="s">
        <v>228</v>
      </c>
      <c r="F119" s="5" t="s">
        <v>228</v>
      </c>
      <c r="G119" s="5" t="s">
        <v>228</v>
      </c>
      <c r="H119" s="1">
        <f t="shared" si="20"/>
        <v>5749.1335953949329</v>
      </c>
      <c r="I119" s="1">
        <f t="shared" si="15"/>
        <v>5749.1335594730617</v>
      </c>
      <c r="J119" s="1">
        <f t="shared" si="16"/>
        <v>5749.1334876293167</v>
      </c>
      <c r="K119" s="1">
        <f t="shared" si="17"/>
        <v>7319.6526459737843</v>
      </c>
      <c r="L119" s="1">
        <f t="shared" si="18"/>
        <v>7319.6526818956554</v>
      </c>
      <c r="M119" s="1">
        <f t="shared" si="19"/>
        <v>7319.6526459737843</v>
      </c>
    </row>
    <row r="120" spans="1:13" x14ac:dyDescent="0.3">
      <c r="A120" t="s">
        <v>187</v>
      </c>
      <c r="B120" s="11">
        <v>1.439474275223E-3</v>
      </c>
      <c r="C120" s="5">
        <f t="shared" si="13"/>
        <v>41330.432064374661</v>
      </c>
      <c r="D120" s="5" t="s">
        <v>228</v>
      </c>
      <c r="E120" s="5" t="s">
        <v>228</v>
      </c>
      <c r="F120" s="5" t="s">
        <v>228</v>
      </c>
      <c r="G120" s="5" t="s">
        <v>228</v>
      </c>
      <c r="H120" s="1">
        <f t="shared" si="20"/>
        <v>2084.5797185492233</v>
      </c>
      <c r="I120" s="1">
        <f t="shared" si="15"/>
        <v>2084.5797055243033</v>
      </c>
      <c r="J120" s="1">
        <f t="shared" si="16"/>
        <v>2084.5796794744629</v>
      </c>
      <c r="K120" s="1">
        <f t="shared" si="17"/>
        <v>2654.0345948551476</v>
      </c>
      <c r="L120" s="1">
        <f t="shared" si="18"/>
        <v>2654.0346078800676</v>
      </c>
      <c r="M120" s="1">
        <f t="shared" si="19"/>
        <v>2654.0345948551476</v>
      </c>
    </row>
    <row r="121" spans="1:13" x14ac:dyDescent="0.3">
      <c r="A121" t="s">
        <v>188</v>
      </c>
      <c r="B121" s="11">
        <v>1.3441675684990001E-3</v>
      </c>
      <c r="C121" s="5">
        <f t="shared" si="13"/>
        <v>38593.96956876992</v>
      </c>
      <c r="D121" s="5" t="s">
        <v>228</v>
      </c>
      <c r="E121" s="5" t="s">
        <v>228</v>
      </c>
      <c r="F121" s="5" t="s">
        <v>228</v>
      </c>
      <c r="G121" s="5" t="s">
        <v>228</v>
      </c>
      <c r="H121" s="1">
        <f t="shared" si="20"/>
        <v>1946.5609770557076</v>
      </c>
      <c r="I121" s="1">
        <f t="shared" si="15"/>
        <v>1946.5609648931597</v>
      </c>
      <c r="J121" s="1">
        <f t="shared" si="16"/>
        <v>1946.5609405680632</v>
      </c>
      <c r="K121" s="1">
        <f t="shared" si="17"/>
        <v>2478.312596121948</v>
      </c>
      <c r="L121" s="1">
        <f t="shared" si="18"/>
        <v>2478.312608284496</v>
      </c>
      <c r="M121" s="1">
        <f t="shared" si="19"/>
        <v>2478.312596121948</v>
      </c>
    </row>
    <row r="122" spans="1:13" x14ac:dyDescent="0.3">
      <c r="A122" t="s">
        <v>189</v>
      </c>
      <c r="B122" s="11">
        <v>4.1809098167809996E-3</v>
      </c>
      <c r="C122" s="5">
        <f t="shared" si="13"/>
        <v>120042.99911714271</v>
      </c>
      <c r="D122" s="5" t="s">
        <v>228</v>
      </c>
      <c r="E122" s="5" t="s">
        <v>228</v>
      </c>
      <c r="F122" s="5" t="s">
        <v>228</v>
      </c>
      <c r="G122" s="5" t="s">
        <v>228</v>
      </c>
      <c r="H122" s="1">
        <f t="shared" si="20"/>
        <v>6054.5992096974751</v>
      </c>
      <c r="I122" s="1">
        <f t="shared" si="15"/>
        <v>6054.5991718669857</v>
      </c>
      <c r="J122" s="1">
        <f t="shared" si="16"/>
        <v>6054.5990962060059</v>
      </c>
      <c r="K122" s="1">
        <f t="shared" si="17"/>
        <v>7708.5638018694426</v>
      </c>
      <c r="L122" s="1">
        <f t="shared" si="18"/>
        <v>7708.5638396999311</v>
      </c>
      <c r="M122" s="1">
        <f t="shared" si="19"/>
        <v>7708.5638018694426</v>
      </c>
    </row>
    <row r="123" spans="1:13" x14ac:dyDescent="0.3">
      <c r="A123" t="s">
        <v>190</v>
      </c>
      <c r="B123" s="11">
        <v>9.0396413386799996E-4</v>
      </c>
      <c r="C123" s="5">
        <f t="shared" si="13"/>
        <v>25954.773118592024</v>
      </c>
      <c r="D123" s="5" t="s">
        <v>228</v>
      </c>
      <c r="E123" s="5" t="s">
        <v>228</v>
      </c>
      <c r="F123" s="5" t="s">
        <v>228</v>
      </c>
      <c r="G123" s="5" t="s">
        <v>228</v>
      </c>
      <c r="H123" s="1">
        <f t="shared" si="20"/>
        <v>1309.0788298146024</v>
      </c>
      <c r="I123" s="1">
        <f t="shared" si="15"/>
        <v>1309.0788216351855</v>
      </c>
      <c r="J123" s="1">
        <f t="shared" si="16"/>
        <v>1309.0788052763507</v>
      </c>
      <c r="K123" s="1">
        <f t="shared" si="17"/>
        <v>1666.6863208946686</v>
      </c>
      <c r="L123" s="1">
        <f t="shared" si="18"/>
        <v>1666.6863290740857</v>
      </c>
      <c r="M123" s="1">
        <f t="shared" si="19"/>
        <v>1666.6863208946686</v>
      </c>
    </row>
    <row r="124" spans="1:13" x14ac:dyDescent="0.3">
      <c r="A124" t="s">
        <v>191</v>
      </c>
      <c r="B124" s="11">
        <v>3.1030389969649999E-3</v>
      </c>
      <c r="C124" s="5">
        <f t="shared" si="13"/>
        <v>89094.987430254041</v>
      </c>
      <c r="D124" s="5" t="s">
        <v>228</v>
      </c>
      <c r="E124" s="5" t="s">
        <v>228</v>
      </c>
      <c r="F124" s="5" t="s">
        <v>228</v>
      </c>
      <c r="G124" s="5" t="s">
        <v>228</v>
      </c>
      <c r="H124" s="1">
        <f t="shared" si="20"/>
        <v>4493.6768028997767</v>
      </c>
      <c r="I124" s="1">
        <f t="shared" si="15"/>
        <v>4493.6767748222801</v>
      </c>
      <c r="J124" s="1">
        <f t="shared" si="16"/>
        <v>4493.6767186672851</v>
      </c>
      <c r="K124" s="1">
        <f t="shared" si="17"/>
        <v>5721.236557599399</v>
      </c>
      <c r="L124" s="1">
        <f t="shared" si="18"/>
        <v>5721.2365856768965</v>
      </c>
      <c r="M124" s="1">
        <f t="shared" si="19"/>
        <v>5721.236557599399</v>
      </c>
    </row>
    <row r="125" spans="1:13" x14ac:dyDescent="0.3">
      <c r="A125" t="s">
        <v>192</v>
      </c>
      <c r="B125" s="11">
        <v>2.6440943365750001E-3</v>
      </c>
      <c r="C125" s="5">
        <f t="shared" si="13"/>
        <v>75917.689694511006</v>
      </c>
      <c r="D125" s="5" t="s">
        <v>228</v>
      </c>
      <c r="E125" s="5" t="s">
        <v>228</v>
      </c>
      <c r="F125" s="5" t="s">
        <v>228</v>
      </c>
      <c r="G125" s="5" t="s">
        <v>228</v>
      </c>
      <c r="H125" s="1">
        <f t="shared" si="20"/>
        <v>3829.0544838678898</v>
      </c>
      <c r="I125" s="1">
        <f t="shared" si="15"/>
        <v>3829.0544599431018</v>
      </c>
      <c r="J125" s="1">
        <f t="shared" si="16"/>
        <v>3829.0544120935247</v>
      </c>
      <c r="K125" s="1">
        <f t="shared" si="17"/>
        <v>4875.0560966040766</v>
      </c>
      <c r="L125" s="1">
        <f t="shared" si="18"/>
        <v>4875.0561205288641</v>
      </c>
      <c r="M125" s="1">
        <f t="shared" si="19"/>
        <v>4875.0560966040766</v>
      </c>
    </row>
    <row r="126" spans="1:13" x14ac:dyDescent="0.3">
      <c r="A126" t="s">
        <v>193</v>
      </c>
      <c r="B126" s="11">
        <v>2.8579121563380001E-3</v>
      </c>
      <c r="C126" s="5">
        <f t="shared" si="13"/>
        <v>82056.863576238291</v>
      </c>
      <c r="D126" s="5" t="s">
        <v>228</v>
      </c>
      <c r="E126" s="5" t="s">
        <v>228</v>
      </c>
      <c r="F126" s="5" t="s">
        <v>228</v>
      </c>
      <c r="G126" s="5" t="s">
        <v>228</v>
      </c>
      <c r="H126" s="1">
        <f t="shared" si="20"/>
        <v>4138.6955092160597</v>
      </c>
      <c r="I126" s="1">
        <f t="shared" si="15"/>
        <v>4138.6954833565651</v>
      </c>
      <c r="J126" s="1">
        <f t="shared" si="16"/>
        <v>4138.695431637575</v>
      </c>
      <c r="K126" s="1">
        <f t="shared" si="17"/>
        <v>5269.2832810805703</v>
      </c>
      <c r="L126" s="1">
        <f t="shared" si="18"/>
        <v>5269.283306940064</v>
      </c>
      <c r="M126" s="1">
        <f t="shared" si="19"/>
        <v>5269.2832810805703</v>
      </c>
    </row>
    <row r="127" spans="1:13" x14ac:dyDescent="0.3">
      <c r="A127" t="s">
        <v>194</v>
      </c>
      <c r="B127" s="11">
        <v>3.0852862512586E-2</v>
      </c>
      <c r="C127" s="5">
        <f t="shared" si="13"/>
        <v>885852.67553349107</v>
      </c>
      <c r="D127" s="5" t="s">
        <v>228</v>
      </c>
      <c r="E127" s="5" t="s">
        <v>228</v>
      </c>
      <c r="F127" s="5" t="s">
        <v>228</v>
      </c>
      <c r="G127" s="5" t="s">
        <v>228</v>
      </c>
      <c r="H127" s="1">
        <f t="shared" si="20"/>
        <v>44679.681019628391</v>
      </c>
      <c r="I127" s="1">
        <f t="shared" si="15"/>
        <v>44679.680740459757</v>
      </c>
      <c r="J127" s="1">
        <f t="shared" si="16"/>
        <v>44679.68018212248</v>
      </c>
      <c r="K127" s="1">
        <f t="shared" si="17"/>
        <v>56885.048846063873</v>
      </c>
      <c r="L127" s="1">
        <f t="shared" si="18"/>
        <v>56885.049125232508</v>
      </c>
      <c r="M127" s="1">
        <f t="shared" si="19"/>
        <v>56885.048846063873</v>
      </c>
    </row>
    <row r="128" spans="1:13" x14ac:dyDescent="0.3">
      <c r="A128" t="s">
        <v>195</v>
      </c>
      <c r="B128" s="11">
        <v>1.475626355615E-3</v>
      </c>
      <c r="C128" s="5">
        <f t="shared" si="13"/>
        <v>42368.436791757435</v>
      </c>
      <c r="D128" s="5" t="s">
        <v>228</v>
      </c>
      <c r="E128" s="5" t="s">
        <v>228</v>
      </c>
      <c r="F128" s="5" t="s">
        <v>228</v>
      </c>
      <c r="G128" s="5" t="s">
        <v>228</v>
      </c>
      <c r="H128" s="1">
        <f t="shared" si="20"/>
        <v>2136.9334805203075</v>
      </c>
      <c r="I128" s="1">
        <f t="shared" si="15"/>
        <v>2136.93346716827</v>
      </c>
      <c r="J128" s="1">
        <f t="shared" si="16"/>
        <v>2136.9334404641932</v>
      </c>
      <c r="K128" s="1">
        <f t="shared" si="17"/>
        <v>2720.6900910233499</v>
      </c>
      <c r="L128" s="1">
        <f t="shared" si="18"/>
        <v>2720.6901043753878</v>
      </c>
      <c r="M128" s="1">
        <f t="shared" si="19"/>
        <v>2720.6900910233499</v>
      </c>
    </row>
    <row r="129" spans="1:13" x14ac:dyDescent="0.3">
      <c r="A129" t="s">
        <v>196</v>
      </c>
      <c r="B129" s="11">
        <v>9.3796250711899998E-4</v>
      </c>
      <c r="C129" s="5">
        <f t="shared" si="13"/>
        <v>26930.940237474384</v>
      </c>
      <c r="D129" s="5" t="s">
        <v>228</v>
      </c>
      <c r="E129" s="5" t="s">
        <v>228</v>
      </c>
      <c r="F129" s="5" t="s">
        <v>228</v>
      </c>
      <c r="G129" s="5" t="s">
        <v>228</v>
      </c>
      <c r="H129" s="1">
        <f t="shared" si="20"/>
        <v>1358.3136932384186</v>
      </c>
      <c r="I129" s="1">
        <f t="shared" si="15"/>
        <v>1358.3136847513711</v>
      </c>
      <c r="J129" s="1">
        <f t="shared" si="16"/>
        <v>1358.3136677772757</v>
      </c>
      <c r="K129" s="1">
        <f t="shared" si="17"/>
        <v>1729.3709136866958</v>
      </c>
      <c r="L129" s="1">
        <f t="shared" si="18"/>
        <v>1729.3709221737431</v>
      </c>
      <c r="M129" s="1">
        <f t="shared" si="19"/>
        <v>1729.3709136866958</v>
      </c>
    </row>
    <row r="130" spans="1:13" x14ac:dyDescent="0.3">
      <c r="A130" t="s">
        <v>197</v>
      </c>
      <c r="B130" s="11">
        <v>7.7552673561259999E-3</v>
      </c>
      <c r="C130" s="5">
        <f t="shared" si="13"/>
        <v>222670.56530327548</v>
      </c>
      <c r="D130" s="5" t="s">
        <v>228</v>
      </c>
      <c r="E130" s="5" t="s">
        <v>228</v>
      </c>
      <c r="F130" s="5" t="s">
        <v>228</v>
      </c>
      <c r="G130" s="5" t="s">
        <v>228</v>
      </c>
      <c r="H130" s="1">
        <f t="shared" si="20"/>
        <v>11230.817612216546</v>
      </c>
      <c r="I130" s="1">
        <f t="shared" si="15"/>
        <v>11230.817542043887</v>
      </c>
      <c r="J130" s="1">
        <f t="shared" si="16"/>
        <v>11230.817401698569</v>
      </c>
      <c r="K130" s="1">
        <f t="shared" si="17"/>
        <v>14298.795198907315</v>
      </c>
      <c r="L130" s="1">
        <f t="shared" si="18"/>
        <v>14298.795269079972</v>
      </c>
      <c r="M130" s="1">
        <f t="shared" si="19"/>
        <v>14298.795198907315</v>
      </c>
    </row>
    <row r="131" spans="1:13" x14ac:dyDescent="0.3">
      <c r="A131" t="s">
        <v>110</v>
      </c>
      <c r="B131" s="11">
        <v>4.6772701717159998E-3</v>
      </c>
      <c r="C131" s="5">
        <f t="shared" si="13"/>
        <v>134294.58268636753</v>
      </c>
      <c r="D131" s="5" t="s">
        <v>228</v>
      </c>
      <c r="E131" s="5" t="s">
        <v>228</v>
      </c>
      <c r="F131" s="5" t="s">
        <v>228</v>
      </c>
      <c r="G131" s="5" t="s">
        <v>228</v>
      </c>
      <c r="H131" s="1">
        <f t="shared" si="20"/>
        <v>6773.4051979664218</v>
      </c>
      <c r="I131" s="1">
        <f t="shared" si="15"/>
        <v>6773.405155644673</v>
      </c>
      <c r="J131" s="1">
        <f t="shared" si="16"/>
        <v>6773.4050710011725</v>
      </c>
      <c r="K131" s="1">
        <f t="shared" si="17"/>
        <v>8623.729551051023</v>
      </c>
      <c r="L131" s="1">
        <f t="shared" si="18"/>
        <v>8623.7295933727728</v>
      </c>
      <c r="M131" s="1">
        <f t="shared" si="19"/>
        <v>8623.729551051023</v>
      </c>
    </row>
    <row r="132" spans="1:13" x14ac:dyDescent="0.3">
      <c r="A132" t="s">
        <v>198</v>
      </c>
      <c r="B132" s="11">
        <v>1.6985269385427E-2</v>
      </c>
      <c r="C132" s="5">
        <f t="shared" si="13"/>
        <v>487683.96525928879</v>
      </c>
      <c r="D132" s="5" t="s">
        <v>228</v>
      </c>
      <c r="E132" s="5" t="s">
        <v>228</v>
      </c>
      <c r="F132" s="5" t="s">
        <v>228</v>
      </c>
      <c r="G132" s="5" t="s">
        <v>228</v>
      </c>
      <c r="H132" s="1">
        <f t="shared" si="20"/>
        <v>24597.277411901621</v>
      </c>
      <c r="I132" s="1">
        <f t="shared" si="15"/>
        <v>24597.277258212336</v>
      </c>
      <c r="J132" s="1">
        <f t="shared" si="16"/>
        <v>24597.276950833755</v>
      </c>
      <c r="K132" s="1">
        <f t="shared" si="17"/>
        <v>31316.636446923429</v>
      </c>
      <c r="L132" s="1">
        <f t="shared" si="18"/>
        <v>31316.636600612714</v>
      </c>
      <c r="M132" s="1">
        <f t="shared" si="19"/>
        <v>31316.636446923429</v>
      </c>
    </row>
    <row r="133" spans="1:13" x14ac:dyDescent="0.3">
      <c r="A133" t="s">
        <v>199</v>
      </c>
      <c r="B133" s="11">
        <v>1.742264836427E-3</v>
      </c>
      <c r="C133" s="5">
        <f t="shared" si="13"/>
        <v>50024.206545087138</v>
      </c>
      <c r="D133" s="5" t="s">
        <v>228</v>
      </c>
      <c r="E133" s="5" t="s">
        <v>228</v>
      </c>
      <c r="F133" s="5" t="s">
        <v>228</v>
      </c>
      <c r="G133" s="5" t="s">
        <v>228</v>
      </c>
      <c r="H133" s="1">
        <f t="shared" si="20"/>
        <v>2523.066931359062</v>
      </c>
      <c r="I133" s="1">
        <f t="shared" si="15"/>
        <v>2523.066915594376</v>
      </c>
      <c r="J133" s="1">
        <f t="shared" si="16"/>
        <v>2523.0668840650033</v>
      </c>
      <c r="K133" s="1">
        <f t="shared" si="17"/>
        <v>3212.3055124139391</v>
      </c>
      <c r="L133" s="1">
        <f t="shared" si="18"/>
        <v>3212.3055281786251</v>
      </c>
      <c r="M133" s="1">
        <f t="shared" si="19"/>
        <v>3212.3055124139391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E650-AD44-4BEE-8443-2484DCC20032}">
  <dimension ref="A1:Q134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9.5546875" customWidth="1"/>
    <col min="2" max="2" width="17.88671875" customWidth="1"/>
    <col min="3" max="3" width="21.109375" style="25" customWidth="1"/>
    <col min="4" max="4" width="23.44140625" style="32" customWidth="1"/>
    <col min="5" max="5" width="22.109375" customWidth="1"/>
    <col min="6" max="10" width="19.5546875" bestFit="1" customWidth="1"/>
    <col min="11" max="11" width="20" customWidth="1"/>
    <col min="12" max="14" width="20.5546875" bestFit="1" customWidth="1"/>
    <col min="15" max="15" width="20.5546875" customWidth="1"/>
    <col min="16" max="16" width="20.109375" customWidth="1"/>
    <col min="17" max="17" width="21.88671875" customWidth="1"/>
  </cols>
  <sheetData>
    <row r="1" spans="1:17" x14ac:dyDescent="0.3">
      <c r="C1" s="22" t="s">
        <v>28</v>
      </c>
      <c r="D1" s="30" t="s">
        <v>29</v>
      </c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35</v>
      </c>
      <c r="K1" s="3" t="s">
        <v>36</v>
      </c>
      <c r="L1" s="3" t="s">
        <v>37</v>
      </c>
      <c r="M1" s="3" t="s">
        <v>38</v>
      </c>
      <c r="N1" s="3" t="s">
        <v>39</v>
      </c>
      <c r="O1" s="3" t="s">
        <v>40</v>
      </c>
      <c r="P1" s="3" t="s">
        <v>1</v>
      </c>
    </row>
    <row r="2" spans="1:17" x14ac:dyDescent="0.3">
      <c r="A2" s="3" t="s">
        <v>0</v>
      </c>
      <c r="B2" s="3"/>
      <c r="C2" s="23">
        <v>226579162.38999999</v>
      </c>
      <c r="D2" s="29">
        <v>226579162.38999999</v>
      </c>
      <c r="E2" s="1">
        <v>226579162.38999999</v>
      </c>
      <c r="F2" s="1">
        <v>226579162.38999999</v>
      </c>
      <c r="G2" s="1">
        <v>226579162.38999999</v>
      </c>
      <c r="H2" s="1">
        <v>226579162.38999999</v>
      </c>
      <c r="I2" s="1">
        <v>226579162.38</v>
      </c>
      <c r="J2" s="1">
        <v>226579162.38</v>
      </c>
      <c r="K2" s="1">
        <v>226579162.38</v>
      </c>
      <c r="L2" s="1">
        <v>226579162.38</v>
      </c>
      <c r="M2" s="1">
        <v>226579162.38</v>
      </c>
      <c r="N2" s="1">
        <v>226579162.38</v>
      </c>
      <c r="O2" s="1">
        <v>226579162.38</v>
      </c>
      <c r="P2" s="2">
        <f t="shared" ref="P2:P7" si="0">SUM(C2:O2)</f>
        <v>2945529111.0000005</v>
      </c>
      <c r="Q2" s="2"/>
    </row>
    <row r="3" spans="1:17" x14ac:dyDescent="0.3">
      <c r="A3" s="8" t="s">
        <v>41</v>
      </c>
      <c r="B3" s="8"/>
      <c r="C3" s="23">
        <v>0</v>
      </c>
      <c r="D3" s="31">
        <v>20000000</v>
      </c>
      <c r="E3" s="2">
        <v>20000000</v>
      </c>
      <c r="F3" s="2">
        <v>20000000</v>
      </c>
      <c r="G3" s="2">
        <v>20000000</v>
      </c>
      <c r="H3" s="2">
        <v>20000000</v>
      </c>
      <c r="I3" s="2">
        <v>20000000</v>
      </c>
      <c r="J3" s="2">
        <v>20000000</v>
      </c>
      <c r="K3" s="2">
        <v>20000000</v>
      </c>
      <c r="L3" s="2">
        <v>20000000</v>
      </c>
      <c r="M3" s="2">
        <v>20000000</v>
      </c>
      <c r="N3" s="2">
        <v>20000000</v>
      </c>
      <c r="O3" s="2">
        <v>20000000</v>
      </c>
      <c r="P3" s="2">
        <f t="shared" si="0"/>
        <v>240000000</v>
      </c>
    </row>
    <row r="4" spans="1:17" x14ac:dyDescent="0.3">
      <c r="A4" s="3" t="s">
        <v>44</v>
      </c>
      <c r="B4" s="3"/>
      <c r="C4" s="24">
        <f>((C2+C3)*1.5768831621%)-2663.76</f>
        <v>3570224.9005551254</v>
      </c>
      <c r="D4" s="29">
        <f t="shared" ref="D4:O4" si="1">(D2+D3)*1.5768831621%</f>
        <v>3888265.2929751254</v>
      </c>
      <c r="E4" s="1">
        <f t="shared" si="1"/>
        <v>3888265.2929751254</v>
      </c>
      <c r="F4" s="1">
        <f t="shared" si="1"/>
        <v>3888265.2929751254</v>
      </c>
      <c r="G4" s="1">
        <f t="shared" si="1"/>
        <v>3888265.2929751254</v>
      </c>
      <c r="H4" s="1">
        <f t="shared" si="1"/>
        <v>3888265.2929751254</v>
      </c>
      <c r="I4" s="1">
        <f t="shared" si="1"/>
        <v>3888265.2928174371</v>
      </c>
      <c r="J4" s="1">
        <f t="shared" si="1"/>
        <v>3888265.2928174371</v>
      </c>
      <c r="K4" s="1">
        <f t="shared" si="1"/>
        <v>3888265.2928174371</v>
      </c>
      <c r="L4" s="1">
        <f t="shared" si="1"/>
        <v>3888265.2928174371</v>
      </c>
      <c r="M4" s="1">
        <f t="shared" si="1"/>
        <v>3888265.2928174371</v>
      </c>
      <c r="N4" s="1">
        <f t="shared" si="1"/>
        <v>3888265.2928174371</v>
      </c>
      <c r="O4" s="1">
        <f t="shared" si="1"/>
        <v>3888265.2928174371</v>
      </c>
      <c r="P4" s="2">
        <f t="shared" si="0"/>
        <v>50229408.415152803</v>
      </c>
    </row>
    <row r="5" spans="1:17" x14ac:dyDescent="0.3">
      <c r="A5" s="3" t="s">
        <v>27</v>
      </c>
      <c r="B5" s="3"/>
      <c r="C5" s="24">
        <f>C4*69.75%</f>
        <v>2490231.8681371999</v>
      </c>
      <c r="D5" s="29">
        <f t="shared" ref="D5:O5" si="2">D4*69.75%</f>
        <v>2712065.0418501501</v>
      </c>
      <c r="E5" s="1">
        <f t="shared" si="2"/>
        <v>2712065.0418501501</v>
      </c>
      <c r="F5" s="1">
        <f t="shared" si="2"/>
        <v>2712065.0418501501</v>
      </c>
      <c r="G5" s="1">
        <f t="shared" si="2"/>
        <v>2712065.0418501501</v>
      </c>
      <c r="H5" s="1">
        <f t="shared" si="2"/>
        <v>2712065.0418501501</v>
      </c>
      <c r="I5" s="1">
        <f t="shared" si="2"/>
        <v>2712065.0417401623</v>
      </c>
      <c r="J5" s="1">
        <f t="shared" si="2"/>
        <v>2712065.0417401623</v>
      </c>
      <c r="K5" s="1">
        <f t="shared" si="2"/>
        <v>2712065.0417401623</v>
      </c>
      <c r="L5" s="1">
        <f t="shared" si="2"/>
        <v>2712065.0417401623</v>
      </c>
      <c r="M5" s="1">
        <f t="shared" si="2"/>
        <v>2712065.0417401623</v>
      </c>
      <c r="N5" s="1">
        <f t="shared" si="2"/>
        <v>2712065.0417401623</v>
      </c>
      <c r="O5" s="1">
        <f t="shared" si="2"/>
        <v>2712065.0417401623</v>
      </c>
      <c r="P5" s="2">
        <f t="shared" si="0"/>
        <v>35035012.369569093</v>
      </c>
    </row>
    <row r="6" spans="1:17" x14ac:dyDescent="0.3">
      <c r="A6" s="3" t="s">
        <v>22</v>
      </c>
      <c r="B6" s="3"/>
      <c r="C6" s="24">
        <f>C4*25%</f>
        <v>892556.22513878136</v>
      </c>
      <c r="D6" s="29">
        <f t="shared" ref="D6:O6" si="3">D4*25%</f>
        <v>972066.32324378134</v>
      </c>
      <c r="E6" s="1">
        <f t="shared" si="3"/>
        <v>972066.32324378134</v>
      </c>
      <c r="F6" s="1">
        <f t="shared" si="3"/>
        <v>972066.32324378134</v>
      </c>
      <c r="G6" s="1">
        <f t="shared" si="3"/>
        <v>972066.32324378134</v>
      </c>
      <c r="H6" s="1">
        <f t="shared" si="3"/>
        <v>972066.32324378134</v>
      </c>
      <c r="I6" s="1">
        <f t="shared" si="3"/>
        <v>972066.32320435927</v>
      </c>
      <c r="J6" s="1">
        <f t="shared" si="3"/>
        <v>972066.32320435927</v>
      </c>
      <c r="K6" s="1">
        <f t="shared" si="3"/>
        <v>972066.32320435927</v>
      </c>
      <c r="L6" s="1">
        <f t="shared" si="3"/>
        <v>972066.32320435927</v>
      </c>
      <c r="M6" s="1">
        <f t="shared" si="3"/>
        <v>972066.32320435927</v>
      </c>
      <c r="N6" s="1">
        <f t="shared" si="3"/>
        <v>972066.32320435927</v>
      </c>
      <c r="O6" s="1">
        <f t="shared" si="3"/>
        <v>972066.32320435927</v>
      </c>
      <c r="P6" s="2">
        <f t="shared" si="0"/>
        <v>12557352.103788201</v>
      </c>
    </row>
    <row r="7" spans="1:17" x14ac:dyDescent="0.3">
      <c r="A7" s="3" t="s">
        <v>26</v>
      </c>
      <c r="B7" s="3"/>
      <c r="C7" s="24">
        <f>C4*5.25%</f>
        <v>187436.80727914406</v>
      </c>
      <c r="D7" s="29">
        <f t="shared" ref="D7:O7" si="4">D4*5.25%</f>
        <v>204133.92788119407</v>
      </c>
      <c r="E7" s="1">
        <f t="shared" si="4"/>
        <v>204133.92788119407</v>
      </c>
      <c r="F7" s="1">
        <f t="shared" si="4"/>
        <v>204133.92788119407</v>
      </c>
      <c r="G7" s="1">
        <f t="shared" si="4"/>
        <v>204133.92788119407</v>
      </c>
      <c r="H7" s="1">
        <f t="shared" si="4"/>
        <v>204133.92788119407</v>
      </c>
      <c r="I7" s="1">
        <f t="shared" si="4"/>
        <v>204133.92787291543</v>
      </c>
      <c r="J7" s="1">
        <f t="shared" si="4"/>
        <v>204133.92787291543</v>
      </c>
      <c r="K7" s="1">
        <f t="shared" si="4"/>
        <v>204133.92787291543</v>
      </c>
      <c r="L7" s="1">
        <f t="shared" si="4"/>
        <v>204133.92787291543</v>
      </c>
      <c r="M7" s="1">
        <f t="shared" si="4"/>
        <v>204133.92787291543</v>
      </c>
      <c r="N7" s="1">
        <f t="shared" si="4"/>
        <v>204133.92787291543</v>
      </c>
      <c r="O7" s="1">
        <f t="shared" si="4"/>
        <v>204133.92787291543</v>
      </c>
      <c r="P7" s="2">
        <f t="shared" si="0"/>
        <v>2637043.9417955223</v>
      </c>
    </row>
    <row r="8" spans="1:17" x14ac:dyDescent="0.3">
      <c r="D8" s="29"/>
      <c r="P8" s="1"/>
    </row>
    <row r="9" spans="1:17" x14ac:dyDescent="0.3">
      <c r="A9" s="3" t="s">
        <v>23</v>
      </c>
      <c r="B9" s="3"/>
      <c r="C9" s="24">
        <v>2123686.0699999998</v>
      </c>
      <c r="D9" s="29">
        <v>5309215.18</v>
      </c>
      <c r="E9" s="1">
        <v>5309215.18</v>
      </c>
      <c r="F9" s="1">
        <v>5309215.1900000004</v>
      </c>
      <c r="G9" s="1">
        <v>5309215.1900000004</v>
      </c>
      <c r="H9" s="1">
        <v>5309215.1900000004</v>
      </c>
      <c r="P9" s="1">
        <f>SUM(C9:H9)</f>
        <v>28669762.000000004</v>
      </c>
    </row>
    <row r="10" spans="1:17" x14ac:dyDescent="0.3">
      <c r="A10" s="3" t="s">
        <v>43</v>
      </c>
      <c r="B10" s="3"/>
      <c r="C10" s="24">
        <f t="shared" ref="C10:H10" si="5">C9*1.9139084896%</f>
        <v>40645.407986182596</v>
      </c>
      <c r="D10" s="29">
        <f t="shared" si="5"/>
        <v>101613.52006115192</v>
      </c>
      <c r="E10" s="1">
        <f t="shared" si="5"/>
        <v>101613.52006115192</v>
      </c>
      <c r="F10" s="1">
        <f t="shared" si="5"/>
        <v>101613.52025254277</v>
      </c>
      <c r="G10" s="1">
        <f t="shared" si="5"/>
        <v>101613.52025254277</v>
      </c>
      <c r="H10" s="1">
        <f t="shared" si="5"/>
        <v>101613.52025254277</v>
      </c>
      <c r="P10" s="1">
        <f>SUM(C10:H10)</f>
        <v>548713.00886611477</v>
      </c>
    </row>
    <row r="11" spans="1:17" x14ac:dyDescent="0.3">
      <c r="D11" s="29"/>
    </row>
    <row r="12" spans="1:17" ht="43.2" x14ac:dyDescent="0.3">
      <c r="A12" s="9" t="s">
        <v>42</v>
      </c>
      <c r="B12" s="9"/>
    </row>
    <row r="13" spans="1:17" x14ac:dyDescent="0.3">
      <c r="A13" s="15"/>
      <c r="B13" s="15"/>
    </row>
    <row r="14" spans="1:17" x14ac:dyDescent="0.3">
      <c r="A14" s="15" t="s">
        <v>112</v>
      </c>
      <c r="B14" s="15" t="s">
        <v>111</v>
      </c>
      <c r="C14" s="22" t="s">
        <v>28</v>
      </c>
      <c r="D14" s="30" t="s">
        <v>29</v>
      </c>
      <c r="E14" s="3" t="s">
        <v>30</v>
      </c>
      <c r="F14" s="3" t="s">
        <v>31</v>
      </c>
      <c r="G14" s="3" t="s">
        <v>32</v>
      </c>
      <c r="H14" s="3" t="s">
        <v>33</v>
      </c>
      <c r="I14" s="3" t="s">
        <v>34</v>
      </c>
      <c r="J14" s="3" t="s">
        <v>35</v>
      </c>
      <c r="K14" s="3" t="s">
        <v>36</v>
      </c>
      <c r="L14" s="3" t="s">
        <v>37</v>
      </c>
      <c r="M14" s="3" t="s">
        <v>38</v>
      </c>
      <c r="N14" s="3" t="s">
        <v>39</v>
      </c>
      <c r="O14" s="3" t="s">
        <v>40</v>
      </c>
    </row>
    <row r="15" spans="1:17" x14ac:dyDescent="0.3">
      <c r="A15" t="s">
        <v>113</v>
      </c>
      <c r="B15">
        <v>5.7605785060199999E-3</v>
      </c>
      <c r="C15" s="24">
        <f>$C$5*$B15</f>
        <v>14345.176174597185</v>
      </c>
      <c r="D15" s="29">
        <f>$D$5*$B15</f>
        <v>15623.063587010207</v>
      </c>
      <c r="E15" s="1">
        <f>$E$5*$B15</f>
        <v>15623.063587010207</v>
      </c>
      <c r="F15" s="1">
        <f>$F$5*$B15</f>
        <v>15623.063587010207</v>
      </c>
      <c r="G15" s="1">
        <f>$G$5*$B15</f>
        <v>15623.063587010207</v>
      </c>
      <c r="H15" s="1">
        <f>$H$5*$B15</f>
        <v>15623.063587010207</v>
      </c>
      <c r="I15" s="1">
        <f>$I$5*$B15</f>
        <v>15623.063586376613</v>
      </c>
      <c r="J15" s="1">
        <f>$J$5*$B15</f>
        <v>15623.063586376613</v>
      </c>
      <c r="K15" s="1">
        <f>$K$5*$B15</f>
        <v>15623.063586376613</v>
      </c>
      <c r="L15" s="1">
        <f>$L$5*$B15</f>
        <v>15623.063586376613</v>
      </c>
      <c r="M15" s="1">
        <f>$M$5*$B15</f>
        <v>15623.063586376613</v>
      </c>
      <c r="N15" s="1">
        <f>$N$5*$B15</f>
        <v>15623.063586376613</v>
      </c>
      <c r="O15" s="1">
        <f>$O$5*$B15</f>
        <v>15623.063586376613</v>
      </c>
    </row>
    <row r="16" spans="1:17" x14ac:dyDescent="0.3">
      <c r="A16" t="s">
        <v>78</v>
      </c>
      <c r="B16">
        <v>1.3649194507410001E-3</v>
      </c>
      <c r="C16" s="24">
        <f t="shared" ref="C16:C79" si="6">$C$5*$B16</f>
        <v>3398.9659136755613</v>
      </c>
      <c r="D16" s="29">
        <f t="shared" ref="D16:D47" si="7">$D$5*$B16</f>
        <v>3701.7503272959743</v>
      </c>
      <c r="E16" s="1">
        <f t="shared" ref="E16:E79" si="8">$E$5*$B16</f>
        <v>3701.7503272959743</v>
      </c>
      <c r="F16" s="1">
        <f t="shared" ref="F16:F79" si="9">$F$5*$B16</f>
        <v>3701.7503272959743</v>
      </c>
      <c r="G16" s="1">
        <f t="shared" ref="G16:G79" si="10">$G$5*$B16</f>
        <v>3701.7503272959743</v>
      </c>
      <c r="H16" s="1">
        <f t="shared" ref="H16:H79" si="11">$H$5*$B16</f>
        <v>3701.7503272959743</v>
      </c>
      <c r="I16" s="1">
        <f t="shared" ref="I16:I79" si="12">$I$5*$B16</f>
        <v>3701.75032714585</v>
      </c>
      <c r="J16" s="1">
        <f t="shared" ref="J16:J79" si="13">$J$5*$B16</f>
        <v>3701.75032714585</v>
      </c>
      <c r="K16" s="1">
        <f t="shared" ref="K16:K79" si="14">$K$5*$B16</f>
        <v>3701.75032714585</v>
      </c>
      <c r="L16" s="1">
        <f t="shared" ref="L16:L79" si="15">$L$5*$B16</f>
        <v>3701.75032714585</v>
      </c>
      <c r="M16" s="1">
        <f t="shared" ref="M16:M79" si="16">$M$5*$B16</f>
        <v>3701.75032714585</v>
      </c>
      <c r="N16" s="1">
        <f t="shared" ref="N16:N79" si="17">$N$5*$B16</f>
        <v>3701.75032714585</v>
      </c>
      <c r="O16" s="1">
        <f t="shared" ref="O16:O79" si="18">$O$5*$B16</f>
        <v>3701.75032714585</v>
      </c>
    </row>
    <row r="17" spans="1:15" x14ac:dyDescent="0.3">
      <c r="A17" t="s">
        <v>114</v>
      </c>
      <c r="B17">
        <v>5.0386504680954E-2</v>
      </c>
      <c r="C17" s="24">
        <f t="shared" si="6"/>
        <v>125474.07968055585</v>
      </c>
      <c r="D17" s="29">
        <f t="shared" si="7"/>
        <v>136651.47792623431</v>
      </c>
      <c r="E17" s="1">
        <f t="shared" si="8"/>
        <v>136651.47792623431</v>
      </c>
      <c r="F17" s="1">
        <f t="shared" si="9"/>
        <v>136651.47792623431</v>
      </c>
      <c r="G17" s="1">
        <f t="shared" si="10"/>
        <v>136651.47792623431</v>
      </c>
      <c r="H17" s="1">
        <f t="shared" si="11"/>
        <v>136651.47792623431</v>
      </c>
      <c r="I17" s="1">
        <f t="shared" si="12"/>
        <v>136651.47792069238</v>
      </c>
      <c r="J17" s="1">
        <f t="shared" si="13"/>
        <v>136651.47792069238</v>
      </c>
      <c r="K17" s="1">
        <f t="shared" si="14"/>
        <v>136651.47792069238</v>
      </c>
      <c r="L17" s="1">
        <f t="shared" si="15"/>
        <v>136651.47792069238</v>
      </c>
      <c r="M17" s="1">
        <f t="shared" si="16"/>
        <v>136651.47792069238</v>
      </c>
      <c r="N17" s="1">
        <f t="shared" si="17"/>
        <v>136651.47792069238</v>
      </c>
      <c r="O17" s="1">
        <f t="shared" si="18"/>
        <v>136651.47792069238</v>
      </c>
    </row>
    <row r="18" spans="1:15" x14ac:dyDescent="0.3">
      <c r="A18" t="s">
        <v>79</v>
      </c>
      <c r="B18">
        <v>2.9908173445600001E-3</v>
      </c>
      <c r="C18" s="24">
        <f t="shared" si="6"/>
        <v>7447.8286632007885</v>
      </c>
      <c r="D18" s="29">
        <f t="shared" si="7"/>
        <v>8111.2911667402714</v>
      </c>
      <c r="E18" s="1">
        <f t="shared" si="8"/>
        <v>8111.2911667402714</v>
      </c>
      <c r="F18" s="1">
        <f t="shared" si="9"/>
        <v>8111.2911667402714</v>
      </c>
      <c r="G18" s="1">
        <f t="shared" si="10"/>
        <v>8111.2911667402714</v>
      </c>
      <c r="H18" s="1">
        <f t="shared" si="11"/>
        <v>8111.2911667402714</v>
      </c>
      <c r="I18" s="1">
        <f t="shared" si="12"/>
        <v>8111.291166411318</v>
      </c>
      <c r="J18" s="1">
        <f t="shared" si="13"/>
        <v>8111.291166411318</v>
      </c>
      <c r="K18" s="1">
        <f t="shared" si="14"/>
        <v>8111.291166411318</v>
      </c>
      <c r="L18" s="1">
        <f t="shared" si="15"/>
        <v>8111.291166411318</v>
      </c>
      <c r="M18" s="1">
        <f t="shared" si="16"/>
        <v>8111.291166411318</v>
      </c>
      <c r="N18" s="1">
        <f t="shared" si="17"/>
        <v>8111.291166411318</v>
      </c>
      <c r="O18" s="1">
        <f t="shared" si="18"/>
        <v>8111.291166411318</v>
      </c>
    </row>
    <row r="19" spans="1:15" x14ac:dyDescent="0.3">
      <c r="A19" t="s">
        <v>115</v>
      </c>
      <c r="B19">
        <v>6.6193306844369998E-3</v>
      </c>
      <c r="C19" s="24">
        <f t="shared" si="6"/>
        <v>16483.668216123438</v>
      </c>
      <c r="D19" s="29">
        <f t="shared" si="7"/>
        <v>17952.055349707614</v>
      </c>
      <c r="E19" s="1">
        <f t="shared" si="8"/>
        <v>17952.055349707614</v>
      </c>
      <c r="F19" s="1">
        <f t="shared" si="9"/>
        <v>17952.055349707614</v>
      </c>
      <c r="G19" s="1">
        <f t="shared" si="10"/>
        <v>17952.055349707614</v>
      </c>
      <c r="H19" s="1">
        <f t="shared" si="11"/>
        <v>17952.055349707614</v>
      </c>
      <c r="I19" s="1">
        <f t="shared" si="12"/>
        <v>17952.055348979567</v>
      </c>
      <c r="J19" s="1">
        <f t="shared" si="13"/>
        <v>17952.055348979567</v>
      </c>
      <c r="K19" s="1">
        <f t="shared" si="14"/>
        <v>17952.055348979567</v>
      </c>
      <c r="L19" s="1">
        <f t="shared" si="15"/>
        <v>17952.055348979567</v>
      </c>
      <c r="M19" s="1">
        <f t="shared" si="16"/>
        <v>17952.055348979567</v>
      </c>
      <c r="N19" s="1">
        <f t="shared" si="17"/>
        <v>17952.055348979567</v>
      </c>
      <c r="O19" s="1">
        <f t="shared" si="18"/>
        <v>17952.055348979567</v>
      </c>
    </row>
    <row r="20" spans="1:15" x14ac:dyDescent="0.3">
      <c r="A20" t="s">
        <v>116</v>
      </c>
      <c r="B20">
        <v>7.640787092763E-3</v>
      </c>
      <c r="C20" s="24">
        <f t="shared" si="6"/>
        <v>19027.33151604981</v>
      </c>
      <c r="D20" s="29">
        <f t="shared" si="7"/>
        <v>20722.311566502372</v>
      </c>
      <c r="E20" s="1">
        <f t="shared" si="8"/>
        <v>20722.311566502372</v>
      </c>
      <c r="F20" s="1">
        <f t="shared" si="9"/>
        <v>20722.311566502372</v>
      </c>
      <c r="G20" s="1">
        <f t="shared" si="10"/>
        <v>20722.311566502372</v>
      </c>
      <c r="H20" s="1">
        <f t="shared" si="11"/>
        <v>20722.311566502372</v>
      </c>
      <c r="I20" s="1">
        <f t="shared" si="12"/>
        <v>20722.311565661978</v>
      </c>
      <c r="J20" s="1">
        <f t="shared" si="13"/>
        <v>20722.311565661978</v>
      </c>
      <c r="K20" s="1">
        <f t="shared" si="14"/>
        <v>20722.311565661978</v>
      </c>
      <c r="L20" s="1">
        <f t="shared" si="15"/>
        <v>20722.311565661978</v>
      </c>
      <c r="M20" s="1">
        <f t="shared" si="16"/>
        <v>20722.311565661978</v>
      </c>
      <c r="N20" s="1">
        <f t="shared" si="17"/>
        <v>20722.311565661978</v>
      </c>
      <c r="O20" s="1">
        <f t="shared" si="18"/>
        <v>20722.311565661978</v>
      </c>
    </row>
    <row r="21" spans="1:15" x14ac:dyDescent="0.3">
      <c r="A21" t="s">
        <v>117</v>
      </c>
      <c r="B21">
        <v>6.4409481023189998E-3</v>
      </c>
      <c r="C21" s="24">
        <f t="shared" si="6"/>
        <v>16039.454225412595</v>
      </c>
      <c r="D21" s="29">
        <f t="shared" si="7"/>
        <v>17468.270184670422</v>
      </c>
      <c r="E21" s="1">
        <f t="shared" si="8"/>
        <v>17468.270184670422</v>
      </c>
      <c r="F21" s="1">
        <f t="shared" si="9"/>
        <v>17468.270184670422</v>
      </c>
      <c r="G21" s="1">
        <f t="shared" si="10"/>
        <v>17468.270184670422</v>
      </c>
      <c r="H21" s="1">
        <f t="shared" si="11"/>
        <v>17468.270184670422</v>
      </c>
      <c r="I21" s="1">
        <f t="shared" si="12"/>
        <v>17468.270183961999</v>
      </c>
      <c r="J21" s="1">
        <f t="shared" si="13"/>
        <v>17468.270183961999</v>
      </c>
      <c r="K21" s="1">
        <f t="shared" si="14"/>
        <v>17468.270183961999</v>
      </c>
      <c r="L21" s="1">
        <f t="shared" si="15"/>
        <v>17468.270183961999</v>
      </c>
      <c r="M21" s="1">
        <f t="shared" si="16"/>
        <v>17468.270183961999</v>
      </c>
      <c r="N21" s="1">
        <f t="shared" si="17"/>
        <v>17468.270183961999</v>
      </c>
      <c r="O21" s="1">
        <f t="shared" si="18"/>
        <v>17468.270183961999</v>
      </c>
    </row>
    <row r="22" spans="1:15" x14ac:dyDescent="0.3">
      <c r="A22" t="s">
        <v>118</v>
      </c>
      <c r="B22">
        <v>1.194868774775E-3</v>
      </c>
      <c r="C22" s="24">
        <f t="shared" si="6"/>
        <v>2975.5003011867552</v>
      </c>
      <c r="D22" s="29">
        <f t="shared" si="7"/>
        <v>3240.561833665598</v>
      </c>
      <c r="E22" s="1">
        <f t="shared" si="8"/>
        <v>3240.561833665598</v>
      </c>
      <c r="F22" s="1">
        <f t="shared" si="9"/>
        <v>3240.561833665598</v>
      </c>
      <c r="G22" s="1">
        <f t="shared" si="10"/>
        <v>3240.561833665598</v>
      </c>
      <c r="H22" s="1">
        <f t="shared" si="11"/>
        <v>3240.561833665598</v>
      </c>
      <c r="I22" s="1">
        <f t="shared" si="12"/>
        <v>3240.5618335341769</v>
      </c>
      <c r="J22" s="1">
        <f t="shared" si="13"/>
        <v>3240.5618335341769</v>
      </c>
      <c r="K22" s="1">
        <f t="shared" si="14"/>
        <v>3240.5618335341769</v>
      </c>
      <c r="L22" s="1">
        <f t="shared" si="15"/>
        <v>3240.5618335341769</v>
      </c>
      <c r="M22" s="1">
        <f t="shared" si="16"/>
        <v>3240.5618335341769</v>
      </c>
      <c r="N22" s="1">
        <f t="shared" si="17"/>
        <v>3240.5618335341769</v>
      </c>
      <c r="O22" s="1">
        <f t="shared" si="18"/>
        <v>3240.5618335341769</v>
      </c>
    </row>
    <row r="23" spans="1:15" x14ac:dyDescent="0.3">
      <c r="A23" t="s">
        <v>80</v>
      </c>
      <c r="B23">
        <v>4.2495169127590004E-3</v>
      </c>
      <c r="C23" s="24">
        <f t="shared" si="6"/>
        <v>10582.282440340472</v>
      </c>
      <c r="D23" s="29">
        <f t="shared" si="7"/>
        <v>11524.966263844659</v>
      </c>
      <c r="E23" s="1">
        <f t="shared" si="8"/>
        <v>11524.966263844659</v>
      </c>
      <c r="F23" s="1">
        <f t="shared" si="9"/>
        <v>11524.966263844659</v>
      </c>
      <c r="G23" s="1">
        <f t="shared" si="10"/>
        <v>11524.966263844659</v>
      </c>
      <c r="H23" s="1">
        <f t="shared" si="11"/>
        <v>11524.966263844659</v>
      </c>
      <c r="I23" s="1">
        <f t="shared" si="12"/>
        <v>11524.966263377264</v>
      </c>
      <c r="J23" s="1">
        <f t="shared" si="13"/>
        <v>11524.966263377264</v>
      </c>
      <c r="K23" s="1">
        <f t="shared" si="14"/>
        <v>11524.966263377264</v>
      </c>
      <c r="L23" s="1">
        <f t="shared" si="15"/>
        <v>11524.966263377264</v>
      </c>
      <c r="M23" s="1">
        <f t="shared" si="16"/>
        <v>11524.966263377264</v>
      </c>
      <c r="N23" s="1">
        <f t="shared" si="17"/>
        <v>11524.966263377264</v>
      </c>
      <c r="O23" s="1">
        <f t="shared" si="18"/>
        <v>11524.966263377264</v>
      </c>
    </row>
    <row r="24" spans="1:15" x14ac:dyDescent="0.3">
      <c r="A24" t="s">
        <v>81</v>
      </c>
      <c r="B24">
        <v>4.9001955500920001E-3</v>
      </c>
      <c r="C24" s="24">
        <f t="shared" si="6"/>
        <v>12202.623118943195</v>
      </c>
      <c r="D24" s="29">
        <f t="shared" si="7"/>
        <v>13289.649049634179</v>
      </c>
      <c r="E24" s="1">
        <f t="shared" si="8"/>
        <v>13289.649049634179</v>
      </c>
      <c r="F24" s="1">
        <f t="shared" si="9"/>
        <v>13289.649049634179</v>
      </c>
      <c r="G24" s="1">
        <f t="shared" si="10"/>
        <v>13289.649049634179</v>
      </c>
      <c r="H24" s="1">
        <f t="shared" si="11"/>
        <v>13289.649049634179</v>
      </c>
      <c r="I24" s="1">
        <f t="shared" si="12"/>
        <v>13289.649049095218</v>
      </c>
      <c r="J24" s="1">
        <f t="shared" si="13"/>
        <v>13289.649049095218</v>
      </c>
      <c r="K24" s="1">
        <f t="shared" si="14"/>
        <v>13289.649049095218</v>
      </c>
      <c r="L24" s="1">
        <f t="shared" si="15"/>
        <v>13289.649049095218</v>
      </c>
      <c r="M24" s="1">
        <f t="shared" si="16"/>
        <v>13289.649049095218</v>
      </c>
      <c r="N24" s="1">
        <f t="shared" si="17"/>
        <v>13289.649049095218</v>
      </c>
      <c r="O24" s="1">
        <f t="shared" si="18"/>
        <v>13289.649049095218</v>
      </c>
    </row>
    <row r="25" spans="1:15" x14ac:dyDescent="0.3">
      <c r="A25" t="s">
        <v>119</v>
      </c>
      <c r="B25">
        <v>6.6354207046520003E-3</v>
      </c>
      <c r="C25" s="24">
        <f t="shared" si="6"/>
        <v>16523.736097221805</v>
      </c>
      <c r="D25" s="29">
        <f t="shared" si="7"/>
        <v>17995.692531055378</v>
      </c>
      <c r="E25" s="1">
        <f t="shared" si="8"/>
        <v>17995.692531055378</v>
      </c>
      <c r="F25" s="1">
        <f t="shared" si="9"/>
        <v>17995.692531055378</v>
      </c>
      <c r="G25" s="1">
        <f t="shared" si="10"/>
        <v>17995.692531055378</v>
      </c>
      <c r="H25" s="1">
        <f t="shared" si="11"/>
        <v>17995.692531055378</v>
      </c>
      <c r="I25" s="1">
        <f t="shared" si="12"/>
        <v>17995.692530325563</v>
      </c>
      <c r="J25" s="1">
        <f t="shared" si="13"/>
        <v>17995.692530325563</v>
      </c>
      <c r="K25" s="1">
        <f t="shared" si="14"/>
        <v>17995.692530325563</v>
      </c>
      <c r="L25" s="1">
        <f t="shared" si="15"/>
        <v>17995.692530325563</v>
      </c>
      <c r="M25" s="1">
        <f t="shared" si="16"/>
        <v>17995.692530325563</v>
      </c>
      <c r="N25" s="1">
        <f t="shared" si="17"/>
        <v>17995.692530325563</v>
      </c>
      <c r="O25" s="1">
        <f t="shared" si="18"/>
        <v>17995.692530325563</v>
      </c>
    </row>
    <row r="26" spans="1:15" x14ac:dyDescent="0.3">
      <c r="A26" t="s">
        <v>82</v>
      </c>
      <c r="B26">
        <v>1.4138539022250001E-3</v>
      </c>
      <c r="C26" s="24">
        <f t="shared" si="6"/>
        <v>3520.8240442108317</v>
      </c>
      <c r="D26" s="29">
        <f t="shared" si="7"/>
        <v>3834.4637425078427</v>
      </c>
      <c r="E26" s="1">
        <f t="shared" si="8"/>
        <v>3834.4637425078427</v>
      </c>
      <c r="F26" s="1">
        <f t="shared" si="9"/>
        <v>3834.4637425078427</v>
      </c>
      <c r="G26" s="1">
        <f t="shared" si="10"/>
        <v>3834.4637425078427</v>
      </c>
      <c r="H26" s="1">
        <f t="shared" si="11"/>
        <v>3834.4637425078427</v>
      </c>
      <c r="I26" s="1">
        <f t="shared" si="12"/>
        <v>3834.4637423523363</v>
      </c>
      <c r="J26" s="1">
        <f t="shared" si="13"/>
        <v>3834.4637423523363</v>
      </c>
      <c r="K26" s="1">
        <f t="shared" si="14"/>
        <v>3834.4637423523363</v>
      </c>
      <c r="L26" s="1">
        <f t="shared" si="15"/>
        <v>3834.4637423523363</v>
      </c>
      <c r="M26" s="1">
        <f t="shared" si="16"/>
        <v>3834.4637423523363</v>
      </c>
      <c r="N26" s="1">
        <f t="shared" si="17"/>
        <v>3834.4637423523363</v>
      </c>
      <c r="O26" s="1">
        <f t="shared" si="18"/>
        <v>3834.4637423523363</v>
      </c>
    </row>
    <row r="27" spans="1:15" x14ac:dyDescent="0.3">
      <c r="A27" t="s">
        <v>83</v>
      </c>
      <c r="B27">
        <v>2.804136234778E-3</v>
      </c>
      <c r="C27" s="24">
        <f t="shared" si="6"/>
        <v>6982.9494144424325</v>
      </c>
      <c r="D27" s="29">
        <f t="shared" si="7"/>
        <v>7604.9998549267193</v>
      </c>
      <c r="E27" s="1">
        <f t="shared" si="8"/>
        <v>7604.9998549267193</v>
      </c>
      <c r="F27" s="1">
        <f t="shared" si="9"/>
        <v>7604.9998549267193</v>
      </c>
      <c r="G27" s="1">
        <f t="shared" si="10"/>
        <v>7604.9998549267193</v>
      </c>
      <c r="H27" s="1">
        <f t="shared" si="11"/>
        <v>7604.9998549267193</v>
      </c>
      <c r="I27" s="1">
        <f t="shared" si="12"/>
        <v>7604.9998546182978</v>
      </c>
      <c r="J27" s="1">
        <f t="shared" si="13"/>
        <v>7604.9998546182978</v>
      </c>
      <c r="K27" s="1">
        <f t="shared" si="14"/>
        <v>7604.9998546182978</v>
      </c>
      <c r="L27" s="1">
        <f t="shared" si="15"/>
        <v>7604.9998546182978</v>
      </c>
      <c r="M27" s="1">
        <f t="shared" si="16"/>
        <v>7604.9998546182978</v>
      </c>
      <c r="N27" s="1">
        <f t="shared" si="17"/>
        <v>7604.9998546182978</v>
      </c>
      <c r="O27" s="1">
        <f t="shared" si="18"/>
        <v>7604.9998546182978</v>
      </c>
    </row>
    <row r="28" spans="1:15" x14ac:dyDescent="0.3">
      <c r="A28" t="s">
        <v>120</v>
      </c>
      <c r="B28">
        <v>3.3253254157320001E-3</v>
      </c>
      <c r="C28" s="24">
        <f t="shared" si="6"/>
        <v>8280.8313221824101</v>
      </c>
      <c r="D28" s="29">
        <f t="shared" si="7"/>
        <v>9018.4988127825745</v>
      </c>
      <c r="E28" s="1">
        <f t="shared" si="8"/>
        <v>9018.4988127825745</v>
      </c>
      <c r="F28" s="1">
        <f t="shared" si="9"/>
        <v>9018.4988127825745</v>
      </c>
      <c r="G28" s="1">
        <f t="shared" si="10"/>
        <v>9018.4988127825745</v>
      </c>
      <c r="H28" s="1">
        <f t="shared" si="11"/>
        <v>9018.4988127825745</v>
      </c>
      <c r="I28" s="1">
        <f t="shared" si="12"/>
        <v>9018.4988124168303</v>
      </c>
      <c r="J28" s="1">
        <f t="shared" si="13"/>
        <v>9018.4988124168303</v>
      </c>
      <c r="K28" s="1">
        <f t="shared" si="14"/>
        <v>9018.4988124168303</v>
      </c>
      <c r="L28" s="1">
        <f t="shared" si="15"/>
        <v>9018.4988124168303</v>
      </c>
      <c r="M28" s="1">
        <f t="shared" si="16"/>
        <v>9018.4988124168303</v>
      </c>
      <c r="N28" s="1">
        <f t="shared" si="17"/>
        <v>9018.4988124168303</v>
      </c>
      <c r="O28" s="1">
        <f t="shared" si="18"/>
        <v>9018.4988124168303</v>
      </c>
    </row>
    <row r="29" spans="1:15" x14ac:dyDescent="0.3">
      <c r="A29" t="s">
        <v>84</v>
      </c>
      <c r="B29">
        <v>5.1353612965080002E-3</v>
      </c>
      <c r="C29" s="24">
        <f t="shared" si="6"/>
        <v>12788.240354962591</v>
      </c>
      <c r="D29" s="29">
        <f t="shared" si="7"/>
        <v>13927.433849529611</v>
      </c>
      <c r="E29" s="1">
        <f t="shared" si="8"/>
        <v>13927.433849529611</v>
      </c>
      <c r="F29" s="1">
        <f t="shared" si="9"/>
        <v>13927.433849529611</v>
      </c>
      <c r="G29" s="1">
        <f t="shared" si="10"/>
        <v>13927.433849529611</v>
      </c>
      <c r="H29" s="1">
        <f t="shared" si="11"/>
        <v>13927.433849529611</v>
      </c>
      <c r="I29" s="1">
        <f t="shared" si="12"/>
        <v>13927.433848964783</v>
      </c>
      <c r="J29" s="1">
        <f t="shared" si="13"/>
        <v>13927.433848964783</v>
      </c>
      <c r="K29" s="1">
        <f t="shared" si="14"/>
        <v>13927.433848964783</v>
      </c>
      <c r="L29" s="1">
        <f t="shared" si="15"/>
        <v>13927.433848964783</v>
      </c>
      <c r="M29" s="1">
        <f t="shared" si="16"/>
        <v>13927.433848964783</v>
      </c>
      <c r="N29" s="1">
        <f t="shared" si="17"/>
        <v>13927.433848964783</v>
      </c>
      <c r="O29" s="1">
        <f t="shared" si="18"/>
        <v>13927.433848964783</v>
      </c>
    </row>
    <row r="30" spans="1:15" x14ac:dyDescent="0.3">
      <c r="A30" t="s">
        <v>121</v>
      </c>
      <c r="B30">
        <v>9.8395917490599998E-3</v>
      </c>
      <c r="C30" s="24">
        <f t="shared" si="6"/>
        <v>24502.864942969063</v>
      </c>
      <c r="D30" s="29">
        <f t="shared" si="7"/>
        <v>26685.612808702801</v>
      </c>
      <c r="E30" s="1">
        <f t="shared" si="8"/>
        <v>26685.612808702801</v>
      </c>
      <c r="F30" s="1">
        <f t="shared" si="9"/>
        <v>26685.612808702801</v>
      </c>
      <c r="G30" s="1">
        <f t="shared" si="10"/>
        <v>26685.612808702801</v>
      </c>
      <c r="H30" s="1">
        <f t="shared" si="11"/>
        <v>26685.612808702801</v>
      </c>
      <c r="I30" s="1">
        <f t="shared" si="12"/>
        <v>26685.612807620564</v>
      </c>
      <c r="J30" s="1">
        <f t="shared" si="13"/>
        <v>26685.612807620564</v>
      </c>
      <c r="K30" s="1">
        <f t="shared" si="14"/>
        <v>26685.612807620564</v>
      </c>
      <c r="L30" s="1">
        <f t="shared" si="15"/>
        <v>26685.612807620564</v>
      </c>
      <c r="M30" s="1">
        <f t="shared" si="16"/>
        <v>26685.612807620564</v>
      </c>
      <c r="N30" s="1">
        <f t="shared" si="17"/>
        <v>26685.612807620564</v>
      </c>
      <c r="O30" s="1">
        <f t="shared" si="18"/>
        <v>26685.612807620564</v>
      </c>
    </row>
    <row r="31" spans="1:15" x14ac:dyDescent="0.3">
      <c r="A31" t="s">
        <v>122</v>
      </c>
      <c r="B31">
        <v>1.1452829659572001E-2</v>
      </c>
      <c r="C31" s="24">
        <f t="shared" si="6"/>
        <v>28520.201398613113</v>
      </c>
      <c r="D31" s="29">
        <f t="shared" si="7"/>
        <v>31060.818949989778</v>
      </c>
      <c r="E31" s="1">
        <f t="shared" si="8"/>
        <v>31060.818949989778</v>
      </c>
      <c r="F31" s="1">
        <f t="shared" si="9"/>
        <v>31060.818949989778</v>
      </c>
      <c r="G31" s="1">
        <f t="shared" si="10"/>
        <v>31060.818949989778</v>
      </c>
      <c r="H31" s="1">
        <f t="shared" si="11"/>
        <v>31060.818949989778</v>
      </c>
      <c r="I31" s="1">
        <f t="shared" si="12"/>
        <v>31060.818948730106</v>
      </c>
      <c r="J31" s="1">
        <f t="shared" si="13"/>
        <v>31060.818948730106</v>
      </c>
      <c r="K31" s="1">
        <f t="shared" si="14"/>
        <v>31060.818948730106</v>
      </c>
      <c r="L31" s="1">
        <f t="shared" si="15"/>
        <v>31060.818948730106</v>
      </c>
      <c r="M31" s="1">
        <f t="shared" si="16"/>
        <v>31060.818948730106</v>
      </c>
      <c r="N31" s="1">
        <f t="shared" si="17"/>
        <v>31060.818948730106</v>
      </c>
      <c r="O31" s="1">
        <f t="shared" si="18"/>
        <v>31060.818948730106</v>
      </c>
    </row>
    <row r="32" spans="1:15" x14ac:dyDescent="0.3">
      <c r="A32" t="s">
        <v>123</v>
      </c>
      <c r="B32">
        <v>8.8956815134370003E-3</v>
      </c>
      <c r="C32" s="24">
        <f t="shared" si="6"/>
        <v>22152.309593559774</v>
      </c>
      <c r="D32" s="29">
        <f t="shared" si="7"/>
        <v>24125.666856025124</v>
      </c>
      <c r="E32" s="1">
        <f t="shared" si="8"/>
        <v>24125.666856025124</v>
      </c>
      <c r="F32" s="1">
        <f t="shared" si="9"/>
        <v>24125.666856025124</v>
      </c>
      <c r="G32" s="1">
        <f t="shared" si="10"/>
        <v>24125.666856025124</v>
      </c>
      <c r="H32" s="1">
        <f t="shared" si="11"/>
        <v>24125.666856025124</v>
      </c>
      <c r="I32" s="1">
        <f t="shared" si="12"/>
        <v>24125.666855046707</v>
      </c>
      <c r="J32" s="1">
        <f t="shared" si="13"/>
        <v>24125.666855046707</v>
      </c>
      <c r="K32" s="1">
        <f t="shared" si="14"/>
        <v>24125.666855046707</v>
      </c>
      <c r="L32" s="1">
        <f t="shared" si="15"/>
        <v>24125.666855046707</v>
      </c>
      <c r="M32" s="1">
        <f t="shared" si="16"/>
        <v>24125.666855046707</v>
      </c>
      <c r="N32" s="1">
        <f t="shared" si="17"/>
        <v>24125.666855046707</v>
      </c>
      <c r="O32" s="1">
        <f t="shared" si="18"/>
        <v>24125.666855046707</v>
      </c>
    </row>
    <row r="33" spans="1:15" x14ac:dyDescent="0.3">
      <c r="A33" t="s">
        <v>124</v>
      </c>
      <c r="B33">
        <v>2.0926117944359999E-3</v>
      </c>
      <c r="C33" s="24">
        <f t="shared" si="6"/>
        <v>5211.0885781442985</v>
      </c>
      <c r="D33" s="29">
        <f t="shared" si="7"/>
        <v>5675.2992938531879</v>
      </c>
      <c r="E33" s="1">
        <f t="shared" si="8"/>
        <v>5675.2992938531879</v>
      </c>
      <c r="F33" s="1">
        <f t="shared" si="9"/>
        <v>5675.2992938531879</v>
      </c>
      <c r="G33" s="1">
        <f t="shared" si="10"/>
        <v>5675.2992938531879</v>
      </c>
      <c r="H33" s="1">
        <f t="shared" si="11"/>
        <v>5675.2992938531879</v>
      </c>
      <c r="I33" s="1">
        <f t="shared" si="12"/>
        <v>5675.2992936230257</v>
      </c>
      <c r="J33" s="1">
        <f t="shared" si="13"/>
        <v>5675.2992936230257</v>
      </c>
      <c r="K33" s="1">
        <f t="shared" si="14"/>
        <v>5675.2992936230257</v>
      </c>
      <c r="L33" s="1">
        <f t="shared" si="15"/>
        <v>5675.2992936230257</v>
      </c>
      <c r="M33" s="1">
        <f t="shared" si="16"/>
        <v>5675.2992936230257</v>
      </c>
      <c r="N33" s="1">
        <f t="shared" si="17"/>
        <v>5675.2992936230257</v>
      </c>
      <c r="O33" s="1">
        <f t="shared" si="18"/>
        <v>5675.2992936230257</v>
      </c>
    </row>
    <row r="34" spans="1:15" x14ac:dyDescent="0.3">
      <c r="A34" t="s">
        <v>125</v>
      </c>
      <c r="B34">
        <v>9.9501937501169993E-3</v>
      </c>
      <c r="C34" s="24">
        <f t="shared" si="6"/>
        <v>24778.289570680947</v>
      </c>
      <c r="D34" s="29">
        <f t="shared" si="7"/>
        <v>26985.572629328162</v>
      </c>
      <c r="E34" s="1">
        <f t="shared" si="8"/>
        <v>26985.572629328162</v>
      </c>
      <c r="F34" s="1">
        <f t="shared" si="9"/>
        <v>26985.572629328162</v>
      </c>
      <c r="G34" s="1">
        <f t="shared" si="10"/>
        <v>26985.572629328162</v>
      </c>
      <c r="H34" s="1">
        <f t="shared" si="11"/>
        <v>26985.572629328162</v>
      </c>
      <c r="I34" s="1">
        <f t="shared" si="12"/>
        <v>26985.57262823376</v>
      </c>
      <c r="J34" s="1">
        <f t="shared" si="13"/>
        <v>26985.57262823376</v>
      </c>
      <c r="K34" s="1">
        <f t="shared" si="14"/>
        <v>26985.57262823376</v>
      </c>
      <c r="L34" s="1">
        <f t="shared" si="15"/>
        <v>26985.57262823376</v>
      </c>
      <c r="M34" s="1">
        <f t="shared" si="16"/>
        <v>26985.57262823376</v>
      </c>
      <c r="N34" s="1">
        <f t="shared" si="17"/>
        <v>26985.57262823376</v>
      </c>
      <c r="O34" s="1">
        <f t="shared" si="18"/>
        <v>26985.57262823376</v>
      </c>
    </row>
    <row r="35" spans="1:15" x14ac:dyDescent="0.3">
      <c r="A35" t="s">
        <v>126</v>
      </c>
      <c r="B35">
        <v>9.4284752817260006E-3</v>
      </c>
      <c r="C35" s="24">
        <f t="shared" si="6"/>
        <v>23479.089614497949</v>
      </c>
      <c r="D35" s="29">
        <f t="shared" si="7"/>
        <v>25570.638209517332</v>
      </c>
      <c r="E35" s="1">
        <f t="shared" si="8"/>
        <v>25570.638209517332</v>
      </c>
      <c r="F35" s="1">
        <f t="shared" si="9"/>
        <v>25570.638209517332</v>
      </c>
      <c r="G35" s="1">
        <f t="shared" si="10"/>
        <v>25570.638209517332</v>
      </c>
      <c r="H35" s="1">
        <f t="shared" si="11"/>
        <v>25570.638209517332</v>
      </c>
      <c r="I35" s="1">
        <f t="shared" si="12"/>
        <v>25570.638208480315</v>
      </c>
      <c r="J35" s="1">
        <f t="shared" si="13"/>
        <v>25570.638208480315</v>
      </c>
      <c r="K35" s="1">
        <f t="shared" si="14"/>
        <v>25570.638208480315</v>
      </c>
      <c r="L35" s="1">
        <f t="shared" si="15"/>
        <v>25570.638208480315</v>
      </c>
      <c r="M35" s="1">
        <f t="shared" si="16"/>
        <v>25570.638208480315</v>
      </c>
      <c r="N35" s="1">
        <f t="shared" si="17"/>
        <v>25570.638208480315</v>
      </c>
      <c r="O35" s="1">
        <f t="shared" si="18"/>
        <v>25570.638208480315</v>
      </c>
    </row>
    <row r="36" spans="1:15" x14ac:dyDescent="0.3">
      <c r="A36" t="s">
        <v>127</v>
      </c>
      <c r="B36">
        <v>1.858592042741E-3</v>
      </c>
      <c r="C36" s="24">
        <f t="shared" si="6"/>
        <v>4628.325134699855</v>
      </c>
      <c r="D36" s="29">
        <f t="shared" si="7"/>
        <v>5040.6225061787263</v>
      </c>
      <c r="E36" s="1">
        <f t="shared" si="8"/>
        <v>5040.6225061787263</v>
      </c>
      <c r="F36" s="1">
        <f t="shared" si="9"/>
        <v>5040.6225061787263</v>
      </c>
      <c r="G36" s="1">
        <f t="shared" si="10"/>
        <v>5040.6225061787263</v>
      </c>
      <c r="H36" s="1">
        <f t="shared" si="11"/>
        <v>5040.6225061787263</v>
      </c>
      <c r="I36" s="1">
        <f t="shared" si="12"/>
        <v>5040.6225059743037</v>
      </c>
      <c r="J36" s="1">
        <f t="shared" si="13"/>
        <v>5040.6225059743037</v>
      </c>
      <c r="K36" s="1">
        <f t="shared" si="14"/>
        <v>5040.6225059743037</v>
      </c>
      <c r="L36" s="1">
        <f t="shared" si="15"/>
        <v>5040.6225059743037</v>
      </c>
      <c r="M36" s="1">
        <f t="shared" si="16"/>
        <v>5040.6225059743037</v>
      </c>
      <c r="N36" s="1">
        <f t="shared" si="17"/>
        <v>5040.6225059743037</v>
      </c>
      <c r="O36" s="1">
        <f t="shared" si="18"/>
        <v>5040.6225059743037</v>
      </c>
    </row>
    <row r="37" spans="1:15" x14ac:dyDescent="0.3">
      <c r="A37" t="s">
        <v>128</v>
      </c>
      <c r="B37">
        <v>1.0745949597289999E-3</v>
      </c>
      <c r="C37" s="24">
        <f t="shared" si="6"/>
        <v>2675.9906140567668</v>
      </c>
      <c r="D37" s="29">
        <f t="shared" si="7"/>
        <v>2914.3714244293906</v>
      </c>
      <c r="E37" s="1">
        <f t="shared" si="8"/>
        <v>2914.3714244293906</v>
      </c>
      <c r="F37" s="1">
        <f t="shared" si="9"/>
        <v>2914.3714244293906</v>
      </c>
      <c r="G37" s="1">
        <f t="shared" si="10"/>
        <v>2914.3714244293906</v>
      </c>
      <c r="H37" s="1">
        <f t="shared" si="11"/>
        <v>2914.3714244293906</v>
      </c>
      <c r="I37" s="1">
        <f t="shared" si="12"/>
        <v>2914.3714243111981</v>
      </c>
      <c r="J37" s="1">
        <f t="shared" si="13"/>
        <v>2914.3714243111981</v>
      </c>
      <c r="K37" s="1">
        <f t="shared" si="14"/>
        <v>2914.3714243111981</v>
      </c>
      <c r="L37" s="1">
        <f t="shared" si="15"/>
        <v>2914.3714243111981</v>
      </c>
      <c r="M37" s="1">
        <f t="shared" si="16"/>
        <v>2914.3714243111981</v>
      </c>
      <c r="N37" s="1">
        <f t="shared" si="17"/>
        <v>2914.3714243111981</v>
      </c>
      <c r="O37" s="1">
        <f t="shared" si="18"/>
        <v>2914.3714243111981</v>
      </c>
    </row>
    <row r="38" spans="1:15" x14ac:dyDescent="0.3">
      <c r="A38" t="s">
        <v>85</v>
      </c>
      <c r="B38">
        <v>5.7726424449150004E-3</v>
      </c>
      <c r="C38" s="24">
        <f t="shared" si="6"/>
        <v>14375.218179688774</v>
      </c>
      <c r="D38" s="29">
        <f t="shared" si="7"/>
        <v>15655.781773954353</v>
      </c>
      <c r="E38" s="1">
        <f t="shared" si="8"/>
        <v>15655.781773954353</v>
      </c>
      <c r="F38" s="1">
        <f t="shared" si="9"/>
        <v>15655.781773954353</v>
      </c>
      <c r="G38" s="1">
        <f t="shared" si="10"/>
        <v>15655.781773954353</v>
      </c>
      <c r="H38" s="1">
        <f t="shared" si="11"/>
        <v>15655.781773954353</v>
      </c>
      <c r="I38" s="1">
        <f t="shared" si="12"/>
        <v>15655.781773319433</v>
      </c>
      <c r="J38" s="1">
        <f t="shared" si="13"/>
        <v>15655.781773319433</v>
      </c>
      <c r="K38" s="1">
        <f t="shared" si="14"/>
        <v>15655.781773319433</v>
      </c>
      <c r="L38" s="1">
        <f t="shared" si="15"/>
        <v>15655.781773319433</v>
      </c>
      <c r="M38" s="1">
        <f t="shared" si="16"/>
        <v>15655.781773319433</v>
      </c>
      <c r="N38" s="1">
        <f t="shared" si="17"/>
        <v>15655.781773319433</v>
      </c>
      <c r="O38" s="1">
        <f t="shared" si="18"/>
        <v>15655.781773319433</v>
      </c>
    </row>
    <row r="39" spans="1:15" x14ac:dyDescent="0.3">
      <c r="A39" t="s">
        <v>86</v>
      </c>
      <c r="B39">
        <v>2.8109947191430002E-3</v>
      </c>
      <c r="C39" s="24">
        <f t="shared" si="6"/>
        <v>7000.0286307752767</v>
      </c>
      <c r="D39" s="29">
        <f t="shared" si="7"/>
        <v>7623.6005106131115</v>
      </c>
      <c r="E39" s="1">
        <f t="shared" si="8"/>
        <v>7623.6005106131115</v>
      </c>
      <c r="F39" s="1">
        <f t="shared" si="9"/>
        <v>7623.6005106131115</v>
      </c>
      <c r="G39" s="1">
        <f t="shared" si="10"/>
        <v>7623.6005106131115</v>
      </c>
      <c r="H39" s="1">
        <f t="shared" si="11"/>
        <v>7623.6005106131115</v>
      </c>
      <c r="I39" s="1">
        <f t="shared" si="12"/>
        <v>7623.600510303937</v>
      </c>
      <c r="J39" s="1">
        <f t="shared" si="13"/>
        <v>7623.600510303937</v>
      </c>
      <c r="K39" s="1">
        <f t="shared" si="14"/>
        <v>7623.600510303937</v>
      </c>
      <c r="L39" s="1">
        <f t="shared" si="15"/>
        <v>7623.600510303937</v>
      </c>
      <c r="M39" s="1">
        <f t="shared" si="16"/>
        <v>7623.600510303937</v>
      </c>
      <c r="N39" s="1">
        <f t="shared" si="17"/>
        <v>7623.600510303937</v>
      </c>
      <c r="O39" s="1">
        <f t="shared" si="18"/>
        <v>7623.600510303937</v>
      </c>
    </row>
    <row r="40" spans="1:15" x14ac:dyDescent="0.3">
      <c r="A40" t="s">
        <v>129</v>
      </c>
      <c r="B40">
        <v>1.7390652700249999E-3</v>
      </c>
      <c r="C40" s="24">
        <f t="shared" si="6"/>
        <v>4330.6757561868799</v>
      </c>
      <c r="D40" s="29">
        <f t="shared" si="7"/>
        <v>4716.4581243304938</v>
      </c>
      <c r="E40" s="1">
        <f t="shared" si="8"/>
        <v>4716.4581243304938</v>
      </c>
      <c r="F40" s="1">
        <f t="shared" si="9"/>
        <v>4716.4581243304938</v>
      </c>
      <c r="G40" s="1">
        <f t="shared" si="10"/>
        <v>4716.4581243304938</v>
      </c>
      <c r="H40" s="1">
        <f t="shared" si="11"/>
        <v>4716.4581243304938</v>
      </c>
      <c r="I40" s="1">
        <f t="shared" si="12"/>
        <v>4716.4581241392179</v>
      </c>
      <c r="J40" s="1">
        <f t="shared" si="13"/>
        <v>4716.4581241392179</v>
      </c>
      <c r="K40" s="1">
        <f t="shared" si="14"/>
        <v>4716.4581241392179</v>
      </c>
      <c r="L40" s="1">
        <f t="shared" si="15"/>
        <v>4716.4581241392179</v>
      </c>
      <c r="M40" s="1">
        <f t="shared" si="16"/>
        <v>4716.4581241392179</v>
      </c>
      <c r="N40" s="1">
        <f t="shared" si="17"/>
        <v>4716.4581241392179</v>
      </c>
      <c r="O40" s="1">
        <f t="shared" si="18"/>
        <v>4716.4581241392179</v>
      </c>
    </row>
    <row r="41" spans="1:15" x14ac:dyDescent="0.3">
      <c r="A41" t="s">
        <v>130</v>
      </c>
      <c r="B41">
        <v>1.1394859174804E-2</v>
      </c>
      <c r="C41" s="24">
        <f t="shared" si="6"/>
        <v>28375.841450032476</v>
      </c>
      <c r="D41" s="29">
        <f t="shared" si="7"/>
        <v>30903.599224791375</v>
      </c>
      <c r="E41" s="1">
        <f t="shared" si="8"/>
        <v>30903.599224791375</v>
      </c>
      <c r="F41" s="1">
        <f t="shared" si="9"/>
        <v>30903.599224791375</v>
      </c>
      <c r="G41" s="1">
        <f t="shared" si="10"/>
        <v>30903.599224791375</v>
      </c>
      <c r="H41" s="1">
        <f t="shared" si="11"/>
        <v>30903.599224791375</v>
      </c>
      <c r="I41" s="1">
        <f t="shared" si="12"/>
        <v>30903.59922353808</v>
      </c>
      <c r="J41" s="1">
        <f t="shared" si="13"/>
        <v>30903.59922353808</v>
      </c>
      <c r="K41" s="1">
        <f t="shared" si="14"/>
        <v>30903.59922353808</v>
      </c>
      <c r="L41" s="1">
        <f t="shared" si="15"/>
        <v>30903.59922353808</v>
      </c>
      <c r="M41" s="1">
        <f t="shared" si="16"/>
        <v>30903.59922353808</v>
      </c>
      <c r="N41" s="1">
        <f t="shared" si="17"/>
        <v>30903.59922353808</v>
      </c>
      <c r="O41" s="1">
        <f t="shared" si="18"/>
        <v>30903.59922353808</v>
      </c>
    </row>
    <row r="42" spans="1:15" x14ac:dyDescent="0.3">
      <c r="A42" t="s">
        <v>131</v>
      </c>
      <c r="B42">
        <v>4.4207140602835003E-2</v>
      </c>
      <c r="C42" s="24">
        <f t="shared" si="6"/>
        <v>110086.03032840167</v>
      </c>
      <c r="D42" s="29">
        <f t="shared" si="7"/>
        <v>119892.64062910319</v>
      </c>
      <c r="E42" s="1">
        <f t="shared" si="8"/>
        <v>119892.64062910319</v>
      </c>
      <c r="F42" s="1">
        <f t="shared" si="9"/>
        <v>119892.64062910319</v>
      </c>
      <c r="G42" s="1">
        <f t="shared" si="10"/>
        <v>119892.64062910319</v>
      </c>
      <c r="H42" s="1">
        <f t="shared" si="11"/>
        <v>119892.64062910319</v>
      </c>
      <c r="I42" s="1">
        <f t="shared" si="12"/>
        <v>119892.64062424094</v>
      </c>
      <c r="J42" s="1">
        <f t="shared" si="13"/>
        <v>119892.64062424094</v>
      </c>
      <c r="K42" s="1">
        <f t="shared" si="14"/>
        <v>119892.64062424094</v>
      </c>
      <c r="L42" s="1">
        <f t="shared" si="15"/>
        <v>119892.64062424094</v>
      </c>
      <c r="M42" s="1">
        <f t="shared" si="16"/>
        <v>119892.64062424094</v>
      </c>
      <c r="N42" s="1">
        <f t="shared" si="17"/>
        <v>119892.64062424094</v>
      </c>
      <c r="O42" s="1">
        <f t="shared" si="18"/>
        <v>119892.64062424094</v>
      </c>
    </row>
    <row r="43" spans="1:15" x14ac:dyDescent="0.3">
      <c r="A43" t="s">
        <v>132</v>
      </c>
      <c r="B43">
        <v>2.2139632577780001E-3</v>
      </c>
      <c r="C43" s="24">
        <f t="shared" si="6"/>
        <v>5513.2818594036307</v>
      </c>
      <c r="D43" s="29">
        <f t="shared" si="7"/>
        <v>6004.4123553603868</v>
      </c>
      <c r="E43" s="1">
        <f t="shared" si="8"/>
        <v>6004.4123553603868</v>
      </c>
      <c r="F43" s="1">
        <f t="shared" si="9"/>
        <v>6004.4123553603868</v>
      </c>
      <c r="G43" s="1">
        <f t="shared" si="10"/>
        <v>6004.4123553603868</v>
      </c>
      <c r="H43" s="1">
        <f t="shared" si="11"/>
        <v>6004.4123553603868</v>
      </c>
      <c r="I43" s="1">
        <f t="shared" si="12"/>
        <v>6004.4123551168777</v>
      </c>
      <c r="J43" s="1">
        <f t="shared" si="13"/>
        <v>6004.4123551168777</v>
      </c>
      <c r="K43" s="1">
        <f t="shared" si="14"/>
        <v>6004.4123551168777</v>
      </c>
      <c r="L43" s="1">
        <f t="shared" si="15"/>
        <v>6004.4123551168777</v>
      </c>
      <c r="M43" s="1">
        <f t="shared" si="16"/>
        <v>6004.4123551168777</v>
      </c>
      <c r="N43" s="1">
        <f t="shared" si="17"/>
        <v>6004.4123551168777</v>
      </c>
      <c r="O43" s="1">
        <f t="shared" si="18"/>
        <v>6004.4123551168777</v>
      </c>
    </row>
    <row r="44" spans="1:15" x14ac:dyDescent="0.3">
      <c r="A44" t="s">
        <v>133</v>
      </c>
      <c r="B44">
        <v>6.0217794723449996E-3</v>
      </c>
      <c r="C44" s="24">
        <f t="shared" si="6"/>
        <v>14995.62714492793</v>
      </c>
      <c r="D44" s="29">
        <f t="shared" si="7"/>
        <v>16331.457596677716</v>
      </c>
      <c r="E44" s="1">
        <f t="shared" si="8"/>
        <v>16331.457596677716</v>
      </c>
      <c r="F44" s="1">
        <f t="shared" si="9"/>
        <v>16331.457596677716</v>
      </c>
      <c r="G44" s="1">
        <f t="shared" si="10"/>
        <v>16331.457596677716</v>
      </c>
      <c r="H44" s="1">
        <f t="shared" si="11"/>
        <v>16331.457596677716</v>
      </c>
      <c r="I44" s="1">
        <f t="shared" si="12"/>
        <v>16331.457596015394</v>
      </c>
      <c r="J44" s="1">
        <f t="shared" si="13"/>
        <v>16331.457596015394</v>
      </c>
      <c r="K44" s="1">
        <f t="shared" si="14"/>
        <v>16331.457596015394</v>
      </c>
      <c r="L44" s="1">
        <f t="shared" si="15"/>
        <v>16331.457596015394</v>
      </c>
      <c r="M44" s="1">
        <f t="shared" si="16"/>
        <v>16331.457596015394</v>
      </c>
      <c r="N44" s="1">
        <f t="shared" si="17"/>
        <v>16331.457596015394</v>
      </c>
      <c r="O44" s="1">
        <f t="shared" si="18"/>
        <v>16331.457596015394</v>
      </c>
    </row>
    <row r="45" spans="1:15" x14ac:dyDescent="0.3">
      <c r="A45" t="s">
        <v>87</v>
      </c>
      <c r="B45">
        <v>1.1502115379896E-2</v>
      </c>
      <c r="C45" s="24">
        <f t="shared" si="6"/>
        <v>28642.934270008034</v>
      </c>
      <c r="D45" s="29">
        <f t="shared" si="7"/>
        <v>31194.485029142903</v>
      </c>
      <c r="E45" s="1">
        <f t="shared" si="8"/>
        <v>31194.485029142903</v>
      </c>
      <c r="F45" s="1">
        <f t="shared" si="9"/>
        <v>31194.485029142903</v>
      </c>
      <c r="G45" s="1">
        <f t="shared" si="10"/>
        <v>31194.485029142903</v>
      </c>
      <c r="H45" s="1">
        <f t="shared" si="11"/>
        <v>31194.485029142903</v>
      </c>
      <c r="I45" s="1">
        <f t="shared" si="12"/>
        <v>31194.48502787781</v>
      </c>
      <c r="J45" s="1">
        <f t="shared" si="13"/>
        <v>31194.48502787781</v>
      </c>
      <c r="K45" s="1">
        <f t="shared" si="14"/>
        <v>31194.48502787781</v>
      </c>
      <c r="L45" s="1">
        <f t="shared" si="15"/>
        <v>31194.48502787781</v>
      </c>
      <c r="M45" s="1">
        <f t="shared" si="16"/>
        <v>31194.48502787781</v>
      </c>
      <c r="N45" s="1">
        <f t="shared" si="17"/>
        <v>31194.48502787781</v>
      </c>
      <c r="O45" s="1">
        <f t="shared" si="18"/>
        <v>31194.48502787781</v>
      </c>
    </row>
    <row r="46" spans="1:15" x14ac:dyDescent="0.3">
      <c r="A46" t="s">
        <v>88</v>
      </c>
      <c r="B46">
        <v>3.657951576014E-3</v>
      </c>
      <c r="C46" s="24">
        <f t="shared" si="6"/>
        <v>9109.1475866927576</v>
      </c>
      <c r="D46" s="29">
        <f t="shared" si="7"/>
        <v>9920.6025940882319</v>
      </c>
      <c r="E46" s="1">
        <f t="shared" si="8"/>
        <v>9920.6025940882319</v>
      </c>
      <c r="F46" s="1">
        <f t="shared" si="9"/>
        <v>9920.6025940882319</v>
      </c>
      <c r="G46" s="1">
        <f t="shared" si="10"/>
        <v>9920.6025940882319</v>
      </c>
      <c r="H46" s="1">
        <f t="shared" si="11"/>
        <v>9920.6025940882319</v>
      </c>
      <c r="I46" s="1">
        <f t="shared" si="12"/>
        <v>9920.6025936859005</v>
      </c>
      <c r="J46" s="1">
        <f t="shared" si="13"/>
        <v>9920.6025936859005</v>
      </c>
      <c r="K46" s="1">
        <f t="shared" si="14"/>
        <v>9920.6025936859005</v>
      </c>
      <c r="L46" s="1">
        <f t="shared" si="15"/>
        <v>9920.6025936859005</v>
      </c>
      <c r="M46" s="1">
        <f t="shared" si="16"/>
        <v>9920.6025936859005</v>
      </c>
      <c r="N46" s="1">
        <f t="shared" si="17"/>
        <v>9920.6025936859005</v>
      </c>
      <c r="O46" s="1">
        <f t="shared" si="18"/>
        <v>9920.6025936859005</v>
      </c>
    </row>
    <row r="47" spans="1:15" x14ac:dyDescent="0.3">
      <c r="A47" t="s">
        <v>89</v>
      </c>
      <c r="B47">
        <v>2.5521715726589999E-3</v>
      </c>
      <c r="C47" s="24">
        <f t="shared" si="6"/>
        <v>6355.4989831892763</v>
      </c>
      <c r="D47" s="29">
        <f t="shared" si="7"/>
        <v>6921.6553030121941</v>
      </c>
      <c r="E47" s="1">
        <f t="shared" si="8"/>
        <v>6921.6553030121941</v>
      </c>
      <c r="F47" s="1">
        <f t="shared" si="9"/>
        <v>6921.6553030121941</v>
      </c>
      <c r="G47" s="1">
        <f t="shared" si="10"/>
        <v>6921.6553030121941</v>
      </c>
      <c r="H47" s="1">
        <f t="shared" si="11"/>
        <v>6921.6553030121941</v>
      </c>
      <c r="I47" s="1">
        <f t="shared" si="12"/>
        <v>6921.6553027314858</v>
      </c>
      <c r="J47" s="1">
        <f t="shared" si="13"/>
        <v>6921.6553027314858</v>
      </c>
      <c r="K47" s="1">
        <f t="shared" si="14"/>
        <v>6921.6553027314858</v>
      </c>
      <c r="L47" s="1">
        <f t="shared" si="15"/>
        <v>6921.6553027314858</v>
      </c>
      <c r="M47" s="1">
        <f t="shared" si="16"/>
        <v>6921.6553027314858</v>
      </c>
      <c r="N47" s="1">
        <f t="shared" si="17"/>
        <v>6921.6553027314858</v>
      </c>
      <c r="O47" s="1">
        <f t="shared" si="18"/>
        <v>6921.6553027314858</v>
      </c>
    </row>
    <row r="48" spans="1:15" x14ac:dyDescent="0.3">
      <c r="A48" t="s">
        <v>90</v>
      </c>
      <c r="B48">
        <v>1.973054822135E-3</v>
      </c>
      <c r="C48" s="24">
        <f t="shared" si="6"/>
        <v>4913.363995662352</v>
      </c>
      <c r="D48" s="29">
        <f t="shared" ref="D48:D79" si="19">$D$5*$B48</f>
        <v>5351.0530087661991</v>
      </c>
      <c r="E48" s="1">
        <f t="shared" si="8"/>
        <v>5351.0530087661991</v>
      </c>
      <c r="F48" s="1">
        <f t="shared" si="9"/>
        <v>5351.0530087661991</v>
      </c>
      <c r="G48" s="1">
        <f t="shared" si="10"/>
        <v>5351.0530087661991</v>
      </c>
      <c r="H48" s="1">
        <f t="shared" si="11"/>
        <v>5351.0530087661991</v>
      </c>
      <c r="I48" s="1">
        <f t="shared" si="12"/>
        <v>5351.0530085491873</v>
      </c>
      <c r="J48" s="1">
        <f t="shared" si="13"/>
        <v>5351.0530085491873</v>
      </c>
      <c r="K48" s="1">
        <f t="shared" si="14"/>
        <v>5351.0530085491873</v>
      </c>
      <c r="L48" s="1">
        <f t="shared" si="15"/>
        <v>5351.0530085491873</v>
      </c>
      <c r="M48" s="1">
        <f t="shared" si="16"/>
        <v>5351.0530085491873</v>
      </c>
      <c r="N48" s="1">
        <f t="shared" si="17"/>
        <v>5351.0530085491873</v>
      </c>
      <c r="O48" s="1">
        <f t="shared" si="18"/>
        <v>5351.0530085491873</v>
      </c>
    </row>
    <row r="49" spans="1:15" x14ac:dyDescent="0.3">
      <c r="A49" t="s">
        <v>134</v>
      </c>
      <c r="B49">
        <v>2.1694093353579998E-3</v>
      </c>
      <c r="C49" s="24">
        <f t="shared" si="6"/>
        <v>5402.3322619428327</v>
      </c>
      <c r="D49" s="29">
        <f t="shared" si="19"/>
        <v>5883.5792198877998</v>
      </c>
      <c r="E49" s="1">
        <f t="shared" si="8"/>
        <v>5883.5792198877998</v>
      </c>
      <c r="F49" s="1">
        <f t="shared" si="9"/>
        <v>5883.5792198877998</v>
      </c>
      <c r="G49" s="1">
        <f t="shared" si="10"/>
        <v>5883.5792198877998</v>
      </c>
      <c r="H49" s="1">
        <f t="shared" si="11"/>
        <v>5883.5792198877998</v>
      </c>
      <c r="I49" s="1">
        <f t="shared" si="12"/>
        <v>5883.5792196491911</v>
      </c>
      <c r="J49" s="1">
        <f t="shared" si="13"/>
        <v>5883.5792196491911</v>
      </c>
      <c r="K49" s="1">
        <f t="shared" si="14"/>
        <v>5883.5792196491911</v>
      </c>
      <c r="L49" s="1">
        <f t="shared" si="15"/>
        <v>5883.5792196491911</v>
      </c>
      <c r="M49" s="1">
        <f t="shared" si="16"/>
        <v>5883.5792196491911</v>
      </c>
      <c r="N49" s="1">
        <f t="shared" si="17"/>
        <v>5883.5792196491911</v>
      </c>
      <c r="O49" s="1">
        <f t="shared" si="18"/>
        <v>5883.5792196491911</v>
      </c>
    </row>
    <row r="50" spans="1:15" x14ac:dyDescent="0.3">
      <c r="A50" t="s">
        <v>135</v>
      </c>
      <c r="B50">
        <v>2.3295911053160001E-3</v>
      </c>
      <c r="C50" s="24">
        <f t="shared" si="6"/>
        <v>5801.222010186867</v>
      </c>
      <c r="D50" s="29">
        <f t="shared" si="19"/>
        <v>6318.0025985325747</v>
      </c>
      <c r="E50" s="1">
        <f t="shared" si="8"/>
        <v>6318.0025985325747</v>
      </c>
      <c r="F50" s="1">
        <f t="shared" si="9"/>
        <v>6318.0025985325747</v>
      </c>
      <c r="G50" s="1">
        <f t="shared" si="10"/>
        <v>6318.0025985325747</v>
      </c>
      <c r="H50" s="1">
        <f t="shared" si="11"/>
        <v>6318.0025985325747</v>
      </c>
      <c r="I50" s="1">
        <f t="shared" si="12"/>
        <v>6318.0025982763482</v>
      </c>
      <c r="J50" s="1">
        <f t="shared" si="13"/>
        <v>6318.0025982763482</v>
      </c>
      <c r="K50" s="1">
        <f t="shared" si="14"/>
        <v>6318.0025982763482</v>
      </c>
      <c r="L50" s="1">
        <f t="shared" si="15"/>
        <v>6318.0025982763482</v>
      </c>
      <c r="M50" s="1">
        <f t="shared" si="16"/>
        <v>6318.0025982763482</v>
      </c>
      <c r="N50" s="1">
        <f t="shared" si="17"/>
        <v>6318.0025982763482</v>
      </c>
      <c r="O50" s="1">
        <f t="shared" si="18"/>
        <v>6318.0025982763482</v>
      </c>
    </row>
    <row r="51" spans="1:15" x14ac:dyDescent="0.3">
      <c r="A51" t="s">
        <v>136</v>
      </c>
      <c r="B51">
        <v>3.507169823793E-3</v>
      </c>
      <c r="C51" s="24">
        <f t="shared" si="6"/>
        <v>8733.6660621784558</v>
      </c>
      <c r="D51" s="29">
        <f t="shared" si="19"/>
        <v>9511.6726749407462</v>
      </c>
      <c r="E51" s="1">
        <f t="shared" si="8"/>
        <v>9511.6726749407462</v>
      </c>
      <c r="F51" s="1">
        <f t="shared" si="9"/>
        <v>9511.6726749407462</v>
      </c>
      <c r="G51" s="1">
        <f t="shared" si="10"/>
        <v>9511.6726749407462</v>
      </c>
      <c r="H51" s="1">
        <f t="shared" si="11"/>
        <v>9511.6726749407462</v>
      </c>
      <c r="I51" s="1">
        <f t="shared" si="12"/>
        <v>9511.6726745550004</v>
      </c>
      <c r="J51" s="1">
        <f t="shared" si="13"/>
        <v>9511.6726745550004</v>
      </c>
      <c r="K51" s="1">
        <f t="shared" si="14"/>
        <v>9511.6726745550004</v>
      </c>
      <c r="L51" s="1">
        <f t="shared" si="15"/>
        <v>9511.6726745550004</v>
      </c>
      <c r="M51" s="1">
        <f t="shared" si="16"/>
        <v>9511.6726745550004</v>
      </c>
      <c r="N51" s="1">
        <f t="shared" si="17"/>
        <v>9511.6726745550004</v>
      </c>
      <c r="O51" s="1">
        <f t="shared" si="18"/>
        <v>9511.6726745550004</v>
      </c>
    </row>
    <row r="52" spans="1:15" x14ac:dyDescent="0.3">
      <c r="A52" t="s">
        <v>137</v>
      </c>
      <c r="B52">
        <v>5.6165423870890002E-3</v>
      </c>
      <c r="C52" s="24">
        <f t="shared" si="6"/>
        <v>13986.49284107241</v>
      </c>
      <c r="D52" s="29">
        <f t="shared" si="19"/>
        <v>15232.428264093671</v>
      </c>
      <c r="E52" s="1">
        <f t="shared" si="8"/>
        <v>15232.428264093671</v>
      </c>
      <c r="F52" s="1">
        <f t="shared" si="9"/>
        <v>15232.428264093671</v>
      </c>
      <c r="G52" s="1">
        <f t="shared" si="10"/>
        <v>15232.428264093671</v>
      </c>
      <c r="H52" s="1">
        <f t="shared" si="11"/>
        <v>15232.428264093671</v>
      </c>
      <c r="I52" s="1">
        <f t="shared" si="12"/>
        <v>15232.42826347592</v>
      </c>
      <c r="J52" s="1">
        <f t="shared" si="13"/>
        <v>15232.42826347592</v>
      </c>
      <c r="K52" s="1">
        <f t="shared" si="14"/>
        <v>15232.42826347592</v>
      </c>
      <c r="L52" s="1">
        <f t="shared" si="15"/>
        <v>15232.42826347592</v>
      </c>
      <c r="M52" s="1">
        <f t="shared" si="16"/>
        <v>15232.42826347592</v>
      </c>
      <c r="N52" s="1">
        <f t="shared" si="17"/>
        <v>15232.42826347592</v>
      </c>
      <c r="O52" s="1">
        <f t="shared" si="18"/>
        <v>15232.42826347592</v>
      </c>
    </row>
    <row r="53" spans="1:15" x14ac:dyDescent="0.3">
      <c r="A53" t="s">
        <v>138</v>
      </c>
      <c r="B53">
        <v>7.6455649847700002E-4</v>
      </c>
      <c r="C53" s="24">
        <f t="shared" si="6"/>
        <v>1903.922957498816</v>
      </c>
      <c r="D53" s="29">
        <f t="shared" si="19"/>
        <v>2073.5269520388292</v>
      </c>
      <c r="E53" s="1">
        <f t="shared" si="8"/>
        <v>2073.5269520388292</v>
      </c>
      <c r="F53" s="1">
        <f t="shared" si="9"/>
        <v>2073.5269520388292</v>
      </c>
      <c r="G53" s="1">
        <f t="shared" si="10"/>
        <v>2073.5269520388292</v>
      </c>
      <c r="H53" s="1">
        <f t="shared" si="11"/>
        <v>2073.5269520388292</v>
      </c>
      <c r="I53" s="1">
        <f t="shared" si="12"/>
        <v>2073.5269519547373</v>
      </c>
      <c r="J53" s="1">
        <f t="shared" si="13"/>
        <v>2073.5269519547373</v>
      </c>
      <c r="K53" s="1">
        <f t="shared" si="14"/>
        <v>2073.5269519547373</v>
      </c>
      <c r="L53" s="1">
        <f t="shared" si="15"/>
        <v>2073.5269519547373</v>
      </c>
      <c r="M53" s="1">
        <f t="shared" si="16"/>
        <v>2073.5269519547373</v>
      </c>
      <c r="N53" s="1">
        <f t="shared" si="17"/>
        <v>2073.5269519547373</v>
      </c>
      <c r="O53" s="1">
        <f t="shared" si="18"/>
        <v>2073.5269519547373</v>
      </c>
    </row>
    <row r="54" spans="1:15" x14ac:dyDescent="0.3">
      <c r="A54" t="s">
        <v>139</v>
      </c>
      <c r="B54">
        <v>0.190624622261821</v>
      </c>
      <c r="C54" s="24">
        <f t="shared" si="6"/>
        <v>474699.50920800259</v>
      </c>
      <c r="D54" s="29">
        <f t="shared" si="19"/>
        <v>516986.37415217463</v>
      </c>
      <c r="E54" s="1">
        <f t="shared" si="8"/>
        <v>516986.37415217463</v>
      </c>
      <c r="F54" s="1">
        <f t="shared" si="9"/>
        <v>516986.37415217463</v>
      </c>
      <c r="G54" s="1">
        <f t="shared" si="10"/>
        <v>516986.37415217463</v>
      </c>
      <c r="H54" s="1">
        <f t="shared" si="11"/>
        <v>516986.37415217463</v>
      </c>
      <c r="I54" s="1">
        <f t="shared" si="12"/>
        <v>516986.37413120823</v>
      </c>
      <c r="J54" s="1">
        <f t="shared" si="13"/>
        <v>516986.37413120823</v>
      </c>
      <c r="K54" s="1">
        <f t="shared" si="14"/>
        <v>516986.37413120823</v>
      </c>
      <c r="L54" s="1">
        <f t="shared" si="15"/>
        <v>516986.37413120823</v>
      </c>
      <c r="M54" s="1">
        <f t="shared" si="16"/>
        <v>516986.37413120823</v>
      </c>
      <c r="N54" s="1">
        <f t="shared" si="17"/>
        <v>516986.37413120823</v>
      </c>
      <c r="O54" s="1">
        <f t="shared" si="18"/>
        <v>516986.37413120823</v>
      </c>
    </row>
    <row r="55" spans="1:15" x14ac:dyDescent="0.3">
      <c r="A55" t="s">
        <v>140</v>
      </c>
      <c r="B55">
        <v>3.0990192734519999E-3</v>
      </c>
      <c r="C55" s="24">
        <f t="shared" si="6"/>
        <v>7717.2765547215613</v>
      </c>
      <c r="D55" s="29">
        <f t="shared" si="19"/>
        <v>8404.741835549019</v>
      </c>
      <c r="E55" s="1">
        <f t="shared" si="8"/>
        <v>8404.741835549019</v>
      </c>
      <c r="F55" s="1">
        <f t="shared" si="9"/>
        <v>8404.741835549019</v>
      </c>
      <c r="G55" s="1">
        <f t="shared" si="10"/>
        <v>8404.741835549019</v>
      </c>
      <c r="H55" s="1">
        <f t="shared" si="11"/>
        <v>8404.741835549019</v>
      </c>
      <c r="I55" s="1">
        <f t="shared" si="12"/>
        <v>8404.7418352081659</v>
      </c>
      <c r="J55" s="1">
        <f t="shared" si="13"/>
        <v>8404.7418352081659</v>
      </c>
      <c r="K55" s="1">
        <f t="shared" si="14"/>
        <v>8404.7418352081659</v>
      </c>
      <c r="L55" s="1">
        <f t="shared" si="15"/>
        <v>8404.7418352081659</v>
      </c>
      <c r="M55" s="1">
        <f t="shared" si="16"/>
        <v>8404.7418352081659</v>
      </c>
      <c r="N55" s="1">
        <f t="shared" si="17"/>
        <v>8404.7418352081659</v>
      </c>
      <c r="O55" s="1">
        <f t="shared" si="18"/>
        <v>8404.7418352081659</v>
      </c>
    </row>
    <row r="56" spans="1:15" x14ac:dyDescent="0.3">
      <c r="A56" t="s">
        <v>141</v>
      </c>
      <c r="B56">
        <v>4.5823687751919999E-3</v>
      </c>
      <c r="C56" s="24">
        <f t="shared" si="6"/>
        <v>11411.160755539946</v>
      </c>
      <c r="D56" s="29">
        <f t="shared" si="19"/>
        <v>12427.682164063912</v>
      </c>
      <c r="E56" s="1">
        <f t="shared" si="8"/>
        <v>12427.682164063912</v>
      </c>
      <c r="F56" s="1">
        <f t="shared" si="9"/>
        <v>12427.682164063912</v>
      </c>
      <c r="G56" s="1">
        <f t="shared" si="10"/>
        <v>12427.682164063912</v>
      </c>
      <c r="H56" s="1">
        <f t="shared" si="11"/>
        <v>12427.682164063912</v>
      </c>
      <c r="I56" s="1">
        <f t="shared" si="12"/>
        <v>12427.682163559908</v>
      </c>
      <c r="J56" s="1">
        <f t="shared" si="13"/>
        <v>12427.682163559908</v>
      </c>
      <c r="K56" s="1">
        <f t="shared" si="14"/>
        <v>12427.682163559908</v>
      </c>
      <c r="L56" s="1">
        <f t="shared" si="15"/>
        <v>12427.682163559908</v>
      </c>
      <c r="M56" s="1">
        <f t="shared" si="16"/>
        <v>12427.682163559908</v>
      </c>
      <c r="N56" s="1">
        <f t="shared" si="17"/>
        <v>12427.682163559908</v>
      </c>
      <c r="O56" s="1">
        <f t="shared" si="18"/>
        <v>12427.682163559908</v>
      </c>
    </row>
    <row r="57" spans="1:15" x14ac:dyDescent="0.3">
      <c r="A57" t="s">
        <v>91</v>
      </c>
      <c r="B57">
        <v>2.1934005202969998E-3</v>
      </c>
      <c r="C57" s="24">
        <f t="shared" si="6"/>
        <v>5462.0758752323036</v>
      </c>
      <c r="D57" s="29">
        <f t="shared" si="19"/>
        <v>5948.6448738734234</v>
      </c>
      <c r="E57" s="1">
        <f t="shared" si="8"/>
        <v>5948.6448738734234</v>
      </c>
      <c r="F57" s="1">
        <f t="shared" si="9"/>
        <v>5948.6448738734234</v>
      </c>
      <c r="G57" s="1">
        <f t="shared" si="10"/>
        <v>5948.6448738734234</v>
      </c>
      <c r="H57" s="1">
        <f t="shared" si="11"/>
        <v>5948.6448738734234</v>
      </c>
      <c r="I57" s="1">
        <f t="shared" si="12"/>
        <v>5948.6448736321763</v>
      </c>
      <c r="J57" s="1">
        <f t="shared" si="13"/>
        <v>5948.6448736321763</v>
      </c>
      <c r="K57" s="1">
        <f t="shared" si="14"/>
        <v>5948.6448736321763</v>
      </c>
      <c r="L57" s="1">
        <f t="shared" si="15"/>
        <v>5948.6448736321763</v>
      </c>
      <c r="M57" s="1">
        <f t="shared" si="16"/>
        <v>5948.6448736321763</v>
      </c>
      <c r="N57" s="1">
        <f t="shared" si="17"/>
        <v>5948.6448736321763</v>
      </c>
      <c r="O57" s="1">
        <f t="shared" si="18"/>
        <v>5948.6448736321763</v>
      </c>
    </row>
    <row r="58" spans="1:15" x14ac:dyDescent="0.3">
      <c r="A58" t="s">
        <v>142</v>
      </c>
      <c r="B58">
        <v>7.7129927075369996E-3</v>
      </c>
      <c r="C58" s="24">
        <f t="shared" si="6"/>
        <v>19207.140239018463</v>
      </c>
      <c r="D58" s="29">
        <f t="shared" si="19"/>
        <v>20918.137890156235</v>
      </c>
      <c r="E58" s="1">
        <f t="shared" si="8"/>
        <v>20918.137890156235</v>
      </c>
      <c r="F58" s="1">
        <f t="shared" si="9"/>
        <v>20918.137890156235</v>
      </c>
      <c r="G58" s="1">
        <f t="shared" si="10"/>
        <v>20918.137890156235</v>
      </c>
      <c r="H58" s="1">
        <f t="shared" si="11"/>
        <v>20918.137890156235</v>
      </c>
      <c r="I58" s="1">
        <f t="shared" si="12"/>
        <v>20918.137889307902</v>
      </c>
      <c r="J58" s="1">
        <f t="shared" si="13"/>
        <v>20918.137889307902</v>
      </c>
      <c r="K58" s="1">
        <f t="shared" si="14"/>
        <v>20918.137889307902</v>
      </c>
      <c r="L58" s="1">
        <f t="shared" si="15"/>
        <v>20918.137889307902</v>
      </c>
      <c r="M58" s="1">
        <f t="shared" si="16"/>
        <v>20918.137889307902</v>
      </c>
      <c r="N58" s="1">
        <f t="shared" si="17"/>
        <v>20918.137889307902</v>
      </c>
      <c r="O58" s="1">
        <f t="shared" si="18"/>
        <v>20918.137889307902</v>
      </c>
    </row>
    <row r="59" spans="1:15" x14ac:dyDescent="0.3">
      <c r="A59" t="s">
        <v>143</v>
      </c>
      <c r="B59">
        <v>1.1406408131328E-2</v>
      </c>
      <c r="C59" s="24">
        <f t="shared" si="6"/>
        <v>28404.601029612273</v>
      </c>
      <c r="D59" s="29">
        <f t="shared" si="19"/>
        <v>30934.920746049967</v>
      </c>
      <c r="E59" s="1">
        <f t="shared" si="8"/>
        <v>30934.920746049967</v>
      </c>
      <c r="F59" s="1">
        <f t="shared" si="9"/>
        <v>30934.920746049967</v>
      </c>
      <c r="G59" s="1">
        <f t="shared" si="10"/>
        <v>30934.920746049967</v>
      </c>
      <c r="H59" s="1">
        <f t="shared" si="11"/>
        <v>30934.920746049967</v>
      </c>
      <c r="I59" s="1">
        <f t="shared" si="12"/>
        <v>30934.9207447954</v>
      </c>
      <c r="J59" s="1">
        <f t="shared" si="13"/>
        <v>30934.9207447954</v>
      </c>
      <c r="K59" s="1">
        <f t="shared" si="14"/>
        <v>30934.9207447954</v>
      </c>
      <c r="L59" s="1">
        <f t="shared" si="15"/>
        <v>30934.9207447954</v>
      </c>
      <c r="M59" s="1">
        <f t="shared" si="16"/>
        <v>30934.9207447954</v>
      </c>
      <c r="N59" s="1">
        <f t="shared" si="17"/>
        <v>30934.9207447954</v>
      </c>
      <c r="O59" s="1">
        <f t="shared" si="18"/>
        <v>30934.9207447954</v>
      </c>
    </row>
    <row r="60" spans="1:15" x14ac:dyDescent="0.3">
      <c r="A60" t="s">
        <v>144</v>
      </c>
      <c r="B60">
        <v>1.4089504435310001E-3</v>
      </c>
      <c r="C60" s="24">
        <f t="shared" si="6"/>
        <v>3508.6132951069385</v>
      </c>
      <c r="D60" s="29">
        <f t="shared" si="19"/>
        <v>3821.1652435996893</v>
      </c>
      <c r="E60" s="1">
        <f t="shared" si="8"/>
        <v>3821.1652435996893</v>
      </c>
      <c r="F60" s="1">
        <f t="shared" si="9"/>
        <v>3821.1652435996893</v>
      </c>
      <c r="G60" s="1">
        <f t="shared" si="10"/>
        <v>3821.1652435996893</v>
      </c>
      <c r="H60" s="1">
        <f t="shared" si="11"/>
        <v>3821.1652435996893</v>
      </c>
      <c r="I60" s="1">
        <f t="shared" si="12"/>
        <v>3821.1652434447219</v>
      </c>
      <c r="J60" s="1">
        <f t="shared" si="13"/>
        <v>3821.1652434447219</v>
      </c>
      <c r="K60" s="1">
        <f t="shared" si="14"/>
        <v>3821.1652434447219</v>
      </c>
      <c r="L60" s="1">
        <f t="shared" si="15"/>
        <v>3821.1652434447219</v>
      </c>
      <c r="M60" s="1">
        <f t="shared" si="16"/>
        <v>3821.1652434447219</v>
      </c>
      <c r="N60" s="1">
        <f t="shared" si="17"/>
        <v>3821.1652434447219</v>
      </c>
      <c r="O60" s="1">
        <f t="shared" si="18"/>
        <v>3821.1652434447219</v>
      </c>
    </row>
    <row r="61" spans="1:15" x14ac:dyDescent="0.3">
      <c r="A61" t="s">
        <v>145</v>
      </c>
      <c r="B61">
        <v>3.0789667499869998E-3</v>
      </c>
      <c r="C61" s="24">
        <f t="shared" si="6"/>
        <v>7667.3411217524499</v>
      </c>
      <c r="D61" s="29">
        <f t="shared" si="19"/>
        <v>8350.358087658713</v>
      </c>
      <c r="E61" s="1">
        <f t="shared" si="8"/>
        <v>8350.358087658713</v>
      </c>
      <c r="F61" s="1">
        <f t="shared" si="9"/>
        <v>8350.358087658713</v>
      </c>
      <c r="G61" s="1">
        <f t="shared" si="10"/>
        <v>8350.358087658713</v>
      </c>
      <c r="H61" s="1">
        <f t="shared" si="11"/>
        <v>8350.358087658713</v>
      </c>
      <c r="I61" s="1">
        <f t="shared" si="12"/>
        <v>8350.3580873200644</v>
      </c>
      <c r="J61" s="1">
        <f t="shared" si="13"/>
        <v>8350.3580873200644</v>
      </c>
      <c r="K61" s="1">
        <f t="shared" si="14"/>
        <v>8350.3580873200644</v>
      </c>
      <c r="L61" s="1">
        <f t="shared" si="15"/>
        <v>8350.3580873200644</v>
      </c>
      <c r="M61" s="1">
        <f t="shared" si="16"/>
        <v>8350.3580873200644</v>
      </c>
      <c r="N61" s="1">
        <f t="shared" si="17"/>
        <v>8350.3580873200644</v>
      </c>
      <c r="O61" s="1">
        <f t="shared" si="18"/>
        <v>8350.3580873200644</v>
      </c>
    </row>
    <row r="62" spans="1:15" x14ac:dyDescent="0.3">
      <c r="A62" t="s">
        <v>146</v>
      </c>
      <c r="B62">
        <v>1.5811675422520001E-3</v>
      </c>
      <c r="C62" s="24">
        <f t="shared" si="6"/>
        <v>3937.473802580103</v>
      </c>
      <c r="D62" s="29">
        <f t="shared" si="19"/>
        <v>4288.22921664977</v>
      </c>
      <c r="E62" s="1">
        <f t="shared" si="8"/>
        <v>4288.22921664977</v>
      </c>
      <c r="F62" s="1">
        <f t="shared" si="9"/>
        <v>4288.22921664977</v>
      </c>
      <c r="G62" s="1">
        <f t="shared" si="10"/>
        <v>4288.22921664977</v>
      </c>
      <c r="H62" s="1">
        <f t="shared" si="11"/>
        <v>4288.22921664977</v>
      </c>
      <c r="I62" s="1">
        <f t="shared" si="12"/>
        <v>4288.2292164758601</v>
      </c>
      <c r="J62" s="1">
        <f t="shared" si="13"/>
        <v>4288.2292164758601</v>
      </c>
      <c r="K62" s="1">
        <f t="shared" si="14"/>
        <v>4288.2292164758601</v>
      </c>
      <c r="L62" s="1">
        <f t="shared" si="15"/>
        <v>4288.2292164758601</v>
      </c>
      <c r="M62" s="1">
        <f t="shared" si="16"/>
        <v>4288.2292164758601</v>
      </c>
      <c r="N62" s="1">
        <f t="shared" si="17"/>
        <v>4288.2292164758601</v>
      </c>
      <c r="O62" s="1">
        <f t="shared" si="18"/>
        <v>4288.2292164758601</v>
      </c>
    </row>
    <row r="63" spans="1:15" x14ac:dyDescent="0.3">
      <c r="A63" t="s">
        <v>147</v>
      </c>
      <c r="B63">
        <v>8.1283450638200004E-4</v>
      </c>
      <c r="C63" s="24">
        <f t="shared" si="6"/>
        <v>2024.1463913140267</v>
      </c>
      <c r="D63" s="29">
        <f t="shared" si="19"/>
        <v>2204.4600495681452</v>
      </c>
      <c r="E63" s="1">
        <f t="shared" si="8"/>
        <v>2204.4600495681452</v>
      </c>
      <c r="F63" s="1">
        <f t="shared" si="9"/>
        <v>2204.4600495681452</v>
      </c>
      <c r="G63" s="1">
        <f t="shared" si="10"/>
        <v>2204.4600495681452</v>
      </c>
      <c r="H63" s="1">
        <f t="shared" si="11"/>
        <v>2204.4600495681452</v>
      </c>
      <c r="I63" s="1">
        <f t="shared" si="12"/>
        <v>2204.4600494787433</v>
      </c>
      <c r="J63" s="1">
        <f t="shared" si="13"/>
        <v>2204.4600494787433</v>
      </c>
      <c r="K63" s="1">
        <f t="shared" si="14"/>
        <v>2204.4600494787433</v>
      </c>
      <c r="L63" s="1">
        <f t="shared" si="15"/>
        <v>2204.4600494787433</v>
      </c>
      <c r="M63" s="1">
        <f t="shared" si="16"/>
        <v>2204.4600494787433</v>
      </c>
      <c r="N63" s="1">
        <f t="shared" si="17"/>
        <v>2204.4600494787433</v>
      </c>
      <c r="O63" s="1">
        <f t="shared" si="18"/>
        <v>2204.4600494787433</v>
      </c>
    </row>
    <row r="64" spans="1:15" x14ac:dyDescent="0.3">
      <c r="A64" t="s">
        <v>148</v>
      </c>
      <c r="B64">
        <v>2.6125818658850001E-3</v>
      </c>
      <c r="C64" s="24">
        <f t="shared" si="6"/>
        <v>6505.9346205441752</v>
      </c>
      <c r="D64" s="29">
        <f t="shared" si="19"/>
        <v>7085.491947438346</v>
      </c>
      <c r="E64" s="1">
        <f t="shared" si="8"/>
        <v>7085.491947438346</v>
      </c>
      <c r="F64" s="1">
        <f t="shared" si="9"/>
        <v>7085.491947438346</v>
      </c>
      <c r="G64" s="1">
        <f t="shared" si="10"/>
        <v>7085.491947438346</v>
      </c>
      <c r="H64" s="1">
        <f t="shared" si="11"/>
        <v>7085.491947438346</v>
      </c>
      <c r="I64" s="1">
        <f t="shared" si="12"/>
        <v>7085.4919471509938</v>
      </c>
      <c r="J64" s="1">
        <f t="shared" si="13"/>
        <v>7085.4919471509938</v>
      </c>
      <c r="K64" s="1">
        <f t="shared" si="14"/>
        <v>7085.4919471509938</v>
      </c>
      <c r="L64" s="1">
        <f t="shared" si="15"/>
        <v>7085.4919471509938</v>
      </c>
      <c r="M64" s="1">
        <f t="shared" si="16"/>
        <v>7085.4919471509938</v>
      </c>
      <c r="N64" s="1">
        <f t="shared" si="17"/>
        <v>7085.4919471509938</v>
      </c>
      <c r="O64" s="1">
        <f t="shared" si="18"/>
        <v>7085.4919471509938</v>
      </c>
    </row>
    <row r="65" spans="1:15" x14ac:dyDescent="0.3">
      <c r="A65" t="s">
        <v>149</v>
      </c>
      <c r="B65">
        <v>9.856651334849999E-4</v>
      </c>
      <c r="C65" s="24">
        <f t="shared" si="6"/>
        <v>2454.5347267160537</v>
      </c>
      <c r="D65" s="29">
        <f t="shared" si="19"/>
        <v>2673.1879514952302</v>
      </c>
      <c r="E65" s="1">
        <f t="shared" si="8"/>
        <v>2673.1879514952302</v>
      </c>
      <c r="F65" s="1">
        <f t="shared" si="9"/>
        <v>2673.1879514952302</v>
      </c>
      <c r="G65" s="1">
        <f t="shared" si="10"/>
        <v>2673.1879514952302</v>
      </c>
      <c r="H65" s="1">
        <f t="shared" si="11"/>
        <v>2673.1879514952302</v>
      </c>
      <c r="I65" s="1">
        <f t="shared" si="12"/>
        <v>2673.1879513868189</v>
      </c>
      <c r="J65" s="1">
        <f t="shared" si="13"/>
        <v>2673.1879513868189</v>
      </c>
      <c r="K65" s="1">
        <f t="shared" si="14"/>
        <v>2673.1879513868189</v>
      </c>
      <c r="L65" s="1">
        <f t="shared" si="15"/>
        <v>2673.1879513868189</v>
      </c>
      <c r="M65" s="1">
        <f t="shared" si="16"/>
        <v>2673.1879513868189</v>
      </c>
      <c r="N65" s="1">
        <f t="shared" si="17"/>
        <v>2673.1879513868189</v>
      </c>
      <c r="O65" s="1">
        <f t="shared" si="18"/>
        <v>2673.1879513868189</v>
      </c>
    </row>
    <row r="66" spans="1:15" x14ac:dyDescent="0.3">
      <c r="A66" t="s">
        <v>150</v>
      </c>
      <c r="B66">
        <v>1.8277503206960001E-3</v>
      </c>
      <c r="C66" s="24">
        <f t="shared" si="6"/>
        <v>4551.5220955951663</v>
      </c>
      <c r="D66" s="29">
        <f t="shared" si="19"/>
        <v>4956.9777499900229</v>
      </c>
      <c r="E66" s="1">
        <f t="shared" si="8"/>
        <v>4956.9777499900229</v>
      </c>
      <c r="F66" s="1">
        <f t="shared" si="9"/>
        <v>4956.9777499900229</v>
      </c>
      <c r="G66" s="1">
        <f t="shared" si="10"/>
        <v>4956.9777499900229</v>
      </c>
      <c r="H66" s="1">
        <f t="shared" si="11"/>
        <v>4956.9777499900229</v>
      </c>
      <c r="I66" s="1">
        <f t="shared" si="12"/>
        <v>4956.9777497889927</v>
      </c>
      <c r="J66" s="1">
        <f t="shared" si="13"/>
        <v>4956.9777497889927</v>
      </c>
      <c r="K66" s="1">
        <f t="shared" si="14"/>
        <v>4956.9777497889927</v>
      </c>
      <c r="L66" s="1">
        <f t="shared" si="15"/>
        <v>4956.9777497889927</v>
      </c>
      <c r="M66" s="1">
        <f t="shared" si="16"/>
        <v>4956.9777497889927</v>
      </c>
      <c r="N66" s="1">
        <f t="shared" si="17"/>
        <v>4956.9777497889927</v>
      </c>
      <c r="O66" s="1">
        <f t="shared" si="18"/>
        <v>4956.9777497889927</v>
      </c>
    </row>
    <row r="67" spans="1:15" x14ac:dyDescent="0.3">
      <c r="A67" t="s">
        <v>151</v>
      </c>
      <c r="B67">
        <v>1.123105027592E-3</v>
      </c>
      <c r="C67" s="24">
        <f t="shared" si="6"/>
        <v>2796.7919309747076</v>
      </c>
      <c r="D67" s="29">
        <f t="shared" si="19"/>
        <v>3045.9338836584116</v>
      </c>
      <c r="E67" s="1">
        <f t="shared" si="8"/>
        <v>3045.9338836584116</v>
      </c>
      <c r="F67" s="1">
        <f t="shared" si="9"/>
        <v>3045.9338836584116</v>
      </c>
      <c r="G67" s="1">
        <f t="shared" si="10"/>
        <v>3045.9338836584116</v>
      </c>
      <c r="H67" s="1">
        <f t="shared" si="11"/>
        <v>3045.9338836584116</v>
      </c>
      <c r="I67" s="1">
        <f t="shared" si="12"/>
        <v>3045.9338835348835</v>
      </c>
      <c r="J67" s="1">
        <f t="shared" si="13"/>
        <v>3045.9338835348835</v>
      </c>
      <c r="K67" s="1">
        <f t="shared" si="14"/>
        <v>3045.9338835348835</v>
      </c>
      <c r="L67" s="1">
        <f t="shared" si="15"/>
        <v>3045.9338835348835</v>
      </c>
      <c r="M67" s="1">
        <f t="shared" si="16"/>
        <v>3045.9338835348835</v>
      </c>
      <c r="N67" s="1">
        <f t="shared" si="17"/>
        <v>3045.9338835348835</v>
      </c>
      <c r="O67" s="1">
        <f t="shared" si="18"/>
        <v>3045.9338835348835</v>
      </c>
    </row>
    <row r="68" spans="1:15" x14ac:dyDescent="0.3">
      <c r="A68" t="s">
        <v>92</v>
      </c>
      <c r="B68">
        <v>2.8222496270899999E-3</v>
      </c>
      <c r="C68" s="24">
        <f t="shared" si="6"/>
        <v>7028.0559612178458</v>
      </c>
      <c r="D68" s="29">
        <f t="shared" si="19"/>
        <v>7654.1245530054111</v>
      </c>
      <c r="E68" s="1">
        <f t="shared" si="8"/>
        <v>7654.1245530054111</v>
      </c>
      <c r="F68" s="1">
        <f t="shared" si="9"/>
        <v>7654.1245530054111</v>
      </c>
      <c r="G68" s="1">
        <f t="shared" si="10"/>
        <v>7654.1245530054111</v>
      </c>
      <c r="H68" s="1">
        <f t="shared" si="11"/>
        <v>7654.1245530054111</v>
      </c>
      <c r="I68" s="1">
        <f t="shared" si="12"/>
        <v>7654.1245526949979</v>
      </c>
      <c r="J68" s="1">
        <f t="shared" si="13"/>
        <v>7654.1245526949979</v>
      </c>
      <c r="K68" s="1">
        <f t="shared" si="14"/>
        <v>7654.1245526949979</v>
      </c>
      <c r="L68" s="1">
        <f t="shared" si="15"/>
        <v>7654.1245526949979</v>
      </c>
      <c r="M68" s="1">
        <f t="shared" si="16"/>
        <v>7654.1245526949979</v>
      </c>
      <c r="N68" s="1">
        <f t="shared" si="17"/>
        <v>7654.1245526949979</v>
      </c>
      <c r="O68" s="1">
        <f t="shared" si="18"/>
        <v>7654.1245526949979</v>
      </c>
    </row>
    <row r="69" spans="1:15" x14ac:dyDescent="0.3">
      <c r="A69" t="s">
        <v>152</v>
      </c>
      <c r="B69">
        <v>3.2257033474659999E-3</v>
      </c>
      <c r="C69" s="24">
        <f t="shared" si="6"/>
        <v>8032.7492730166759</v>
      </c>
      <c r="D69" s="29">
        <f t="shared" si="19"/>
        <v>8748.3172840415464</v>
      </c>
      <c r="E69" s="1">
        <f t="shared" si="8"/>
        <v>8748.3172840415464</v>
      </c>
      <c r="F69" s="1">
        <f t="shared" si="9"/>
        <v>8748.3172840415464</v>
      </c>
      <c r="G69" s="1">
        <f t="shared" si="10"/>
        <v>8748.3172840415464</v>
      </c>
      <c r="H69" s="1">
        <f t="shared" si="11"/>
        <v>8748.3172840415464</v>
      </c>
      <c r="I69" s="1">
        <f t="shared" si="12"/>
        <v>8748.3172836867579</v>
      </c>
      <c r="J69" s="1">
        <f t="shared" si="13"/>
        <v>8748.3172836867579</v>
      </c>
      <c r="K69" s="1">
        <f t="shared" si="14"/>
        <v>8748.3172836867579</v>
      </c>
      <c r="L69" s="1">
        <f t="shared" si="15"/>
        <v>8748.3172836867579</v>
      </c>
      <c r="M69" s="1">
        <f t="shared" si="16"/>
        <v>8748.3172836867579</v>
      </c>
      <c r="N69" s="1">
        <f t="shared" si="17"/>
        <v>8748.3172836867579</v>
      </c>
      <c r="O69" s="1">
        <f t="shared" si="18"/>
        <v>8748.3172836867579</v>
      </c>
    </row>
    <row r="70" spans="1:15" x14ac:dyDescent="0.3">
      <c r="A70" t="s">
        <v>153</v>
      </c>
      <c r="B70">
        <v>1.091919983965E-3</v>
      </c>
      <c r="C70" s="24">
        <f t="shared" si="6"/>
        <v>2719.1339415255034</v>
      </c>
      <c r="D70" s="29">
        <f t="shared" si="19"/>
        <v>2961.3580170090527</v>
      </c>
      <c r="E70" s="1">
        <f t="shared" si="8"/>
        <v>2961.3580170090527</v>
      </c>
      <c r="F70" s="1">
        <f t="shared" si="9"/>
        <v>2961.3580170090527</v>
      </c>
      <c r="G70" s="1">
        <f t="shared" si="10"/>
        <v>2961.3580170090527</v>
      </c>
      <c r="H70" s="1">
        <f t="shared" si="11"/>
        <v>2961.3580170090527</v>
      </c>
      <c r="I70" s="1">
        <f t="shared" si="12"/>
        <v>2961.3580168889548</v>
      </c>
      <c r="J70" s="1">
        <f t="shared" si="13"/>
        <v>2961.3580168889548</v>
      </c>
      <c r="K70" s="1">
        <f t="shared" si="14"/>
        <v>2961.3580168889548</v>
      </c>
      <c r="L70" s="1">
        <f t="shared" si="15"/>
        <v>2961.3580168889548</v>
      </c>
      <c r="M70" s="1">
        <f t="shared" si="16"/>
        <v>2961.3580168889548</v>
      </c>
      <c r="N70" s="1">
        <f t="shared" si="17"/>
        <v>2961.3580168889548</v>
      </c>
      <c r="O70" s="1">
        <f t="shared" si="18"/>
        <v>2961.3580168889548</v>
      </c>
    </row>
    <row r="71" spans="1:15" x14ac:dyDescent="0.3">
      <c r="A71" t="s">
        <v>154</v>
      </c>
      <c r="B71">
        <v>2.9351181863640002E-3</v>
      </c>
      <c r="C71" s="24">
        <f t="shared" si="6"/>
        <v>7309.1248444326939</v>
      </c>
      <c r="D71" s="29">
        <f t="shared" si="19"/>
        <v>7960.2314269364188</v>
      </c>
      <c r="E71" s="1">
        <f t="shared" si="8"/>
        <v>7960.2314269364188</v>
      </c>
      <c r="F71" s="1">
        <f t="shared" si="9"/>
        <v>7960.2314269364188</v>
      </c>
      <c r="G71" s="1">
        <f t="shared" si="10"/>
        <v>7960.2314269364188</v>
      </c>
      <c r="H71" s="1">
        <f t="shared" si="11"/>
        <v>7960.2314269364188</v>
      </c>
      <c r="I71" s="1">
        <f t="shared" si="12"/>
        <v>7960.2314266135918</v>
      </c>
      <c r="J71" s="1">
        <f t="shared" si="13"/>
        <v>7960.2314266135918</v>
      </c>
      <c r="K71" s="1">
        <f t="shared" si="14"/>
        <v>7960.2314266135918</v>
      </c>
      <c r="L71" s="1">
        <f t="shared" si="15"/>
        <v>7960.2314266135918</v>
      </c>
      <c r="M71" s="1">
        <f t="shared" si="16"/>
        <v>7960.2314266135918</v>
      </c>
      <c r="N71" s="1">
        <f t="shared" si="17"/>
        <v>7960.2314266135918</v>
      </c>
      <c r="O71" s="1">
        <f t="shared" si="18"/>
        <v>7960.2314266135918</v>
      </c>
    </row>
    <row r="72" spans="1:15" x14ac:dyDescent="0.3">
      <c r="A72" t="s">
        <v>155</v>
      </c>
      <c r="B72">
        <v>1.4164176879220001E-3</v>
      </c>
      <c r="C72" s="24">
        <f t="shared" si="6"/>
        <v>3527.2084650565757</v>
      </c>
      <c r="D72" s="29">
        <f t="shared" si="19"/>
        <v>3841.4168960714719</v>
      </c>
      <c r="E72" s="1">
        <f t="shared" si="8"/>
        <v>3841.4168960714719</v>
      </c>
      <c r="F72" s="1">
        <f t="shared" si="9"/>
        <v>3841.4168960714719</v>
      </c>
      <c r="G72" s="1">
        <f t="shared" si="10"/>
        <v>3841.4168960714719</v>
      </c>
      <c r="H72" s="1">
        <f t="shared" si="11"/>
        <v>3841.4168960714719</v>
      </c>
      <c r="I72" s="1">
        <f t="shared" si="12"/>
        <v>3841.4168959156832</v>
      </c>
      <c r="J72" s="1">
        <f t="shared" si="13"/>
        <v>3841.4168959156832</v>
      </c>
      <c r="K72" s="1">
        <f t="shared" si="14"/>
        <v>3841.4168959156832</v>
      </c>
      <c r="L72" s="1">
        <f t="shared" si="15"/>
        <v>3841.4168959156832</v>
      </c>
      <c r="M72" s="1">
        <f t="shared" si="16"/>
        <v>3841.4168959156832</v>
      </c>
      <c r="N72" s="1">
        <f t="shared" si="17"/>
        <v>3841.4168959156832</v>
      </c>
      <c r="O72" s="1">
        <f t="shared" si="18"/>
        <v>3841.4168959156832</v>
      </c>
    </row>
    <row r="73" spans="1:15" x14ac:dyDescent="0.3">
      <c r="A73" t="s">
        <v>93</v>
      </c>
      <c r="B73">
        <v>3.69858432093E-3</v>
      </c>
      <c r="C73" s="24">
        <f t="shared" si="6"/>
        <v>9210.33254297247</v>
      </c>
      <c r="D73" s="29">
        <f t="shared" si="19"/>
        <v>10030.801241129329</v>
      </c>
      <c r="E73" s="1">
        <f t="shared" si="8"/>
        <v>10030.801241129329</v>
      </c>
      <c r="F73" s="1">
        <f t="shared" si="9"/>
        <v>10030.801241129329</v>
      </c>
      <c r="G73" s="1">
        <f t="shared" si="10"/>
        <v>10030.801241129329</v>
      </c>
      <c r="H73" s="1">
        <f t="shared" si="11"/>
        <v>10030.801241129329</v>
      </c>
      <c r="I73" s="1">
        <f t="shared" si="12"/>
        <v>10030.801240722531</v>
      </c>
      <c r="J73" s="1">
        <f t="shared" si="13"/>
        <v>10030.801240722531</v>
      </c>
      <c r="K73" s="1">
        <f t="shared" si="14"/>
        <v>10030.801240722531</v>
      </c>
      <c r="L73" s="1">
        <f t="shared" si="15"/>
        <v>10030.801240722531</v>
      </c>
      <c r="M73" s="1">
        <f t="shared" si="16"/>
        <v>10030.801240722531</v>
      </c>
      <c r="N73" s="1">
        <f t="shared" si="17"/>
        <v>10030.801240722531</v>
      </c>
      <c r="O73" s="1">
        <f t="shared" si="18"/>
        <v>10030.801240722531</v>
      </c>
    </row>
    <row r="74" spans="1:15" x14ac:dyDescent="0.3">
      <c r="A74" t="s">
        <v>94</v>
      </c>
      <c r="B74">
        <v>1.8140190469E-3</v>
      </c>
      <c r="C74" s="24">
        <f t="shared" si="6"/>
        <v>4517.3280399982496</v>
      </c>
      <c r="D74" s="29">
        <f t="shared" si="19"/>
        <v>4919.7376423478181</v>
      </c>
      <c r="E74" s="1">
        <f t="shared" si="8"/>
        <v>4919.7376423478181</v>
      </c>
      <c r="F74" s="1">
        <f t="shared" si="9"/>
        <v>4919.7376423478181</v>
      </c>
      <c r="G74" s="1">
        <f t="shared" si="10"/>
        <v>4919.7376423478181</v>
      </c>
      <c r="H74" s="1">
        <f t="shared" si="11"/>
        <v>4919.7376423478181</v>
      </c>
      <c r="I74" s="1">
        <f t="shared" si="12"/>
        <v>4919.7376421482977</v>
      </c>
      <c r="J74" s="1">
        <f t="shared" si="13"/>
        <v>4919.7376421482977</v>
      </c>
      <c r="K74" s="1">
        <f t="shared" si="14"/>
        <v>4919.7376421482977</v>
      </c>
      <c r="L74" s="1">
        <f t="shared" si="15"/>
        <v>4919.7376421482977</v>
      </c>
      <c r="M74" s="1">
        <f t="shared" si="16"/>
        <v>4919.7376421482977</v>
      </c>
      <c r="N74" s="1">
        <f t="shared" si="17"/>
        <v>4919.7376421482977</v>
      </c>
      <c r="O74" s="1">
        <f t="shared" si="18"/>
        <v>4919.7376421482977</v>
      </c>
    </row>
    <row r="75" spans="1:15" x14ac:dyDescent="0.3">
      <c r="A75" t="s">
        <v>95</v>
      </c>
      <c r="B75">
        <v>1.875101678223E-3</v>
      </c>
      <c r="C75" s="24">
        <f t="shared" si="6"/>
        <v>4669.4379551084603</v>
      </c>
      <c r="D75" s="29">
        <f t="shared" si="19"/>
        <v>5085.3977114231475</v>
      </c>
      <c r="E75" s="1">
        <f t="shared" si="8"/>
        <v>5085.3977114231475</v>
      </c>
      <c r="F75" s="1">
        <f t="shared" si="9"/>
        <v>5085.3977114231475</v>
      </c>
      <c r="G75" s="1">
        <f t="shared" si="10"/>
        <v>5085.3977114231475</v>
      </c>
      <c r="H75" s="1">
        <f t="shared" si="11"/>
        <v>5085.3977114231475</v>
      </c>
      <c r="I75" s="1">
        <f t="shared" si="12"/>
        <v>5085.3977112169086</v>
      </c>
      <c r="J75" s="1">
        <f t="shared" si="13"/>
        <v>5085.3977112169086</v>
      </c>
      <c r="K75" s="1">
        <f t="shared" si="14"/>
        <v>5085.3977112169086</v>
      </c>
      <c r="L75" s="1">
        <f t="shared" si="15"/>
        <v>5085.3977112169086</v>
      </c>
      <c r="M75" s="1">
        <f t="shared" si="16"/>
        <v>5085.3977112169086</v>
      </c>
      <c r="N75" s="1">
        <f t="shared" si="17"/>
        <v>5085.3977112169086</v>
      </c>
      <c r="O75" s="1">
        <f t="shared" si="18"/>
        <v>5085.3977112169086</v>
      </c>
    </row>
    <row r="76" spans="1:15" x14ac:dyDescent="0.3">
      <c r="A76" t="s">
        <v>156</v>
      </c>
      <c r="B76">
        <v>1.296352091057E-3</v>
      </c>
      <c r="C76" s="24">
        <f t="shared" si="6"/>
        <v>3228.2172894764385</v>
      </c>
      <c r="D76" s="29">
        <f t="shared" si="19"/>
        <v>3515.7911880850324</v>
      </c>
      <c r="E76" s="1">
        <f t="shared" si="8"/>
        <v>3515.7911880850324</v>
      </c>
      <c r="F76" s="1">
        <f t="shared" si="9"/>
        <v>3515.7911880850324</v>
      </c>
      <c r="G76" s="1">
        <f t="shared" si="10"/>
        <v>3515.7911880850324</v>
      </c>
      <c r="H76" s="1">
        <f t="shared" si="11"/>
        <v>3515.7911880850324</v>
      </c>
      <c r="I76" s="1">
        <f t="shared" si="12"/>
        <v>3515.7911879424496</v>
      </c>
      <c r="J76" s="1">
        <f t="shared" si="13"/>
        <v>3515.7911879424496</v>
      </c>
      <c r="K76" s="1">
        <f t="shared" si="14"/>
        <v>3515.7911879424496</v>
      </c>
      <c r="L76" s="1">
        <f t="shared" si="15"/>
        <v>3515.7911879424496</v>
      </c>
      <c r="M76" s="1">
        <f t="shared" si="16"/>
        <v>3515.7911879424496</v>
      </c>
      <c r="N76" s="1">
        <f t="shared" si="17"/>
        <v>3515.7911879424496</v>
      </c>
      <c r="O76" s="1">
        <f t="shared" si="18"/>
        <v>3515.7911879424496</v>
      </c>
    </row>
    <row r="77" spans="1:15" x14ac:dyDescent="0.3">
      <c r="A77" t="s">
        <v>157</v>
      </c>
      <c r="B77">
        <v>2.5430640140459999E-3</v>
      </c>
      <c r="C77" s="24">
        <f t="shared" si="6"/>
        <v>6332.8190504902568</v>
      </c>
      <c r="D77" s="29">
        <f t="shared" si="19"/>
        <v>6896.9550116812752</v>
      </c>
      <c r="E77" s="1">
        <f t="shared" si="8"/>
        <v>6896.9550116812752</v>
      </c>
      <c r="F77" s="1">
        <f t="shared" si="9"/>
        <v>6896.9550116812752</v>
      </c>
      <c r="G77" s="1">
        <f t="shared" si="10"/>
        <v>6896.9550116812752</v>
      </c>
      <c r="H77" s="1">
        <f t="shared" si="11"/>
        <v>6896.9550116812752</v>
      </c>
      <c r="I77" s="1">
        <f t="shared" si="12"/>
        <v>6896.9550114015692</v>
      </c>
      <c r="J77" s="1">
        <f t="shared" si="13"/>
        <v>6896.9550114015692</v>
      </c>
      <c r="K77" s="1">
        <f t="shared" si="14"/>
        <v>6896.9550114015692</v>
      </c>
      <c r="L77" s="1">
        <f t="shared" si="15"/>
        <v>6896.9550114015692</v>
      </c>
      <c r="M77" s="1">
        <f t="shared" si="16"/>
        <v>6896.9550114015692</v>
      </c>
      <c r="N77" s="1">
        <f t="shared" si="17"/>
        <v>6896.9550114015692</v>
      </c>
      <c r="O77" s="1">
        <f t="shared" si="18"/>
        <v>6896.9550114015692</v>
      </c>
    </row>
    <row r="78" spans="1:15" x14ac:dyDescent="0.3">
      <c r="A78" t="s">
        <v>158</v>
      </c>
      <c r="B78">
        <v>1.247104517575E-3</v>
      </c>
      <c r="C78" s="24">
        <f t="shared" si="6"/>
        <v>3105.5794125631337</v>
      </c>
      <c r="D78" s="29">
        <f t="shared" si="19"/>
        <v>3382.2285656485537</v>
      </c>
      <c r="E78" s="1">
        <f t="shared" si="8"/>
        <v>3382.2285656485537</v>
      </c>
      <c r="F78" s="1">
        <f t="shared" si="9"/>
        <v>3382.2285656485537</v>
      </c>
      <c r="G78" s="1">
        <f t="shared" si="10"/>
        <v>3382.2285656485537</v>
      </c>
      <c r="H78" s="1">
        <f t="shared" si="11"/>
        <v>3382.2285656485537</v>
      </c>
      <c r="I78" s="1">
        <f t="shared" si="12"/>
        <v>3382.2285655113874</v>
      </c>
      <c r="J78" s="1">
        <f t="shared" si="13"/>
        <v>3382.2285655113874</v>
      </c>
      <c r="K78" s="1">
        <f t="shared" si="14"/>
        <v>3382.2285655113874</v>
      </c>
      <c r="L78" s="1">
        <f t="shared" si="15"/>
        <v>3382.2285655113874</v>
      </c>
      <c r="M78" s="1">
        <f t="shared" si="16"/>
        <v>3382.2285655113874</v>
      </c>
      <c r="N78" s="1">
        <f t="shared" si="17"/>
        <v>3382.2285655113874</v>
      </c>
      <c r="O78" s="1">
        <f t="shared" si="18"/>
        <v>3382.2285655113874</v>
      </c>
    </row>
    <row r="79" spans="1:15" x14ac:dyDescent="0.3">
      <c r="A79" t="s">
        <v>159</v>
      </c>
      <c r="B79">
        <v>3.7440315152429998E-3</v>
      </c>
      <c r="C79" s="24">
        <f t="shared" si="6"/>
        <v>9323.5065945681272</v>
      </c>
      <c r="D79" s="29">
        <f t="shared" si="19"/>
        <v>10154.056988075787</v>
      </c>
      <c r="E79" s="1">
        <f t="shared" si="8"/>
        <v>10154.056988075787</v>
      </c>
      <c r="F79" s="1">
        <f t="shared" si="9"/>
        <v>10154.056988075787</v>
      </c>
      <c r="G79" s="1">
        <f t="shared" si="10"/>
        <v>10154.056988075787</v>
      </c>
      <c r="H79" s="1">
        <f t="shared" si="11"/>
        <v>10154.056988075787</v>
      </c>
      <c r="I79" s="1">
        <f t="shared" si="12"/>
        <v>10154.056987663989</v>
      </c>
      <c r="J79" s="1">
        <f t="shared" si="13"/>
        <v>10154.056987663989</v>
      </c>
      <c r="K79" s="1">
        <f t="shared" si="14"/>
        <v>10154.056987663989</v>
      </c>
      <c r="L79" s="1">
        <f t="shared" si="15"/>
        <v>10154.056987663989</v>
      </c>
      <c r="M79" s="1">
        <f t="shared" si="16"/>
        <v>10154.056987663989</v>
      </c>
      <c r="N79" s="1">
        <f t="shared" si="17"/>
        <v>10154.056987663989</v>
      </c>
      <c r="O79" s="1">
        <f t="shared" si="18"/>
        <v>10154.056987663989</v>
      </c>
    </row>
    <row r="80" spans="1:15" x14ac:dyDescent="0.3">
      <c r="A80" t="s">
        <v>160</v>
      </c>
      <c r="B80">
        <v>9.3015066958459999E-3</v>
      </c>
      <c r="C80" s="24">
        <f t="shared" ref="C80:C134" si="20">$C$5*$B80</f>
        <v>23162.908395687256</v>
      </c>
      <c r="D80" s="29">
        <f t="shared" ref="D80:D111" si="21">$D$5*$B80</f>
        <v>25226.291146339034</v>
      </c>
      <c r="E80" s="1">
        <f t="shared" ref="E80:E134" si="22">$E$5*$B80</f>
        <v>25226.291146339034</v>
      </c>
      <c r="F80" s="1">
        <f t="shared" ref="F80:F134" si="23">$F$5*$B80</f>
        <v>25226.291146339034</v>
      </c>
      <c r="G80" s="1">
        <f t="shared" ref="G80:G134" si="24">$G$5*$B80</f>
        <v>25226.291146339034</v>
      </c>
      <c r="H80" s="1">
        <f t="shared" ref="H80:H134" si="25">$H$5*$B80</f>
        <v>25226.291146339034</v>
      </c>
      <c r="I80" s="1">
        <f t="shared" ref="I80:I134" si="26">$I$5*$B80</f>
        <v>25226.29114531598</v>
      </c>
      <c r="J80" s="1">
        <f t="shared" ref="J80:J134" si="27">$J$5*$B80</f>
        <v>25226.29114531598</v>
      </c>
      <c r="K80" s="1">
        <f t="shared" ref="K80:K134" si="28">$K$5*$B80</f>
        <v>25226.29114531598</v>
      </c>
      <c r="L80" s="1">
        <f t="shared" ref="L80:L134" si="29">$L$5*$B80</f>
        <v>25226.29114531598</v>
      </c>
      <c r="M80" s="1">
        <f t="shared" ref="M80:M134" si="30">$M$5*$B80</f>
        <v>25226.29114531598</v>
      </c>
      <c r="N80" s="1">
        <f t="shared" ref="N80:N134" si="31">$N$5*$B80</f>
        <v>25226.29114531598</v>
      </c>
      <c r="O80" s="1">
        <f t="shared" ref="O80:O134" si="32">$O$5*$B80</f>
        <v>25226.29114531598</v>
      </c>
    </row>
    <row r="81" spans="1:15" x14ac:dyDescent="0.3">
      <c r="A81" t="s">
        <v>96</v>
      </c>
      <c r="B81">
        <v>4.8777618689373997E-2</v>
      </c>
      <c r="C81" s="24">
        <f t="shared" si="20"/>
        <v>121467.58051212381</v>
      </c>
      <c r="D81" s="29">
        <f t="shared" si="21"/>
        <v>132288.07447214774</v>
      </c>
      <c r="E81" s="1">
        <f t="shared" si="22"/>
        <v>132288.07447214774</v>
      </c>
      <c r="F81" s="1">
        <f t="shared" si="23"/>
        <v>132288.07447214774</v>
      </c>
      <c r="G81" s="1">
        <f t="shared" si="24"/>
        <v>132288.07447214774</v>
      </c>
      <c r="H81" s="1">
        <f t="shared" si="25"/>
        <v>132288.07447214774</v>
      </c>
      <c r="I81" s="1">
        <f t="shared" si="26"/>
        <v>132288.0744667828</v>
      </c>
      <c r="J81" s="1">
        <f t="shared" si="27"/>
        <v>132288.0744667828</v>
      </c>
      <c r="K81" s="1">
        <f t="shared" si="28"/>
        <v>132288.0744667828</v>
      </c>
      <c r="L81" s="1">
        <f t="shared" si="29"/>
        <v>132288.0744667828</v>
      </c>
      <c r="M81" s="1">
        <f t="shared" si="30"/>
        <v>132288.0744667828</v>
      </c>
      <c r="N81" s="1">
        <f t="shared" si="31"/>
        <v>132288.0744667828</v>
      </c>
      <c r="O81" s="1">
        <f t="shared" si="32"/>
        <v>132288.0744667828</v>
      </c>
    </row>
    <row r="82" spans="1:15" x14ac:dyDescent="0.3">
      <c r="A82" t="s">
        <v>97</v>
      </c>
      <c r="B82">
        <v>1.9672310708690002E-3</v>
      </c>
      <c r="C82" s="24">
        <f t="shared" si="20"/>
        <v>4898.861504667655</v>
      </c>
      <c r="D82" s="29">
        <f t="shared" si="21"/>
        <v>5335.2586165452503</v>
      </c>
      <c r="E82" s="1">
        <f t="shared" si="22"/>
        <v>5335.2586165452503</v>
      </c>
      <c r="F82" s="1">
        <f t="shared" si="23"/>
        <v>5335.2586165452503</v>
      </c>
      <c r="G82" s="1">
        <f t="shared" si="24"/>
        <v>5335.2586165452503</v>
      </c>
      <c r="H82" s="1">
        <f t="shared" si="25"/>
        <v>5335.2586165452503</v>
      </c>
      <c r="I82" s="1">
        <f t="shared" si="26"/>
        <v>5335.2586163288788</v>
      </c>
      <c r="J82" s="1">
        <f t="shared" si="27"/>
        <v>5335.2586163288788</v>
      </c>
      <c r="K82" s="1">
        <f t="shared" si="28"/>
        <v>5335.2586163288788</v>
      </c>
      <c r="L82" s="1">
        <f t="shared" si="29"/>
        <v>5335.2586163288788</v>
      </c>
      <c r="M82" s="1">
        <f t="shared" si="30"/>
        <v>5335.2586163288788</v>
      </c>
      <c r="N82" s="1">
        <f t="shared" si="31"/>
        <v>5335.2586163288788</v>
      </c>
      <c r="O82" s="1">
        <f t="shared" si="32"/>
        <v>5335.2586163288788</v>
      </c>
    </row>
    <row r="83" spans="1:15" x14ac:dyDescent="0.3">
      <c r="A83" t="s">
        <v>98</v>
      </c>
      <c r="B83">
        <v>4.337377037965E-3</v>
      </c>
      <c r="C83" s="24">
        <f t="shared" si="20"/>
        <v>10801.074524066977</v>
      </c>
      <c r="D83" s="29">
        <f t="shared" si="21"/>
        <v>11763.248637988429</v>
      </c>
      <c r="E83" s="1">
        <f t="shared" si="22"/>
        <v>11763.248637988429</v>
      </c>
      <c r="F83" s="1">
        <f t="shared" si="23"/>
        <v>11763.248637988429</v>
      </c>
      <c r="G83" s="1">
        <f t="shared" si="24"/>
        <v>11763.248637988429</v>
      </c>
      <c r="H83" s="1">
        <f t="shared" si="25"/>
        <v>11763.248637988429</v>
      </c>
      <c r="I83" s="1">
        <f t="shared" si="26"/>
        <v>11763.248637511369</v>
      </c>
      <c r="J83" s="1">
        <f t="shared" si="27"/>
        <v>11763.248637511369</v>
      </c>
      <c r="K83" s="1">
        <f t="shared" si="28"/>
        <v>11763.248637511369</v>
      </c>
      <c r="L83" s="1">
        <f t="shared" si="29"/>
        <v>11763.248637511369</v>
      </c>
      <c r="M83" s="1">
        <f t="shared" si="30"/>
        <v>11763.248637511369</v>
      </c>
      <c r="N83" s="1">
        <f t="shared" si="31"/>
        <v>11763.248637511369</v>
      </c>
      <c r="O83" s="1">
        <f t="shared" si="32"/>
        <v>11763.248637511369</v>
      </c>
    </row>
    <row r="84" spans="1:15" x14ac:dyDescent="0.3">
      <c r="A84" t="s">
        <v>161</v>
      </c>
      <c r="B84">
        <v>7.178981419196E-3</v>
      </c>
      <c r="C84" s="24">
        <f t="shared" si="20"/>
        <v>17877.3283108467</v>
      </c>
      <c r="D84" s="29">
        <f t="shared" si="21"/>
        <v>19469.864543093248</v>
      </c>
      <c r="E84" s="1">
        <f t="shared" si="22"/>
        <v>19469.864543093248</v>
      </c>
      <c r="F84" s="1">
        <f t="shared" si="23"/>
        <v>19469.864543093248</v>
      </c>
      <c r="G84" s="1">
        <f t="shared" si="24"/>
        <v>19469.864543093248</v>
      </c>
      <c r="H84" s="1">
        <f t="shared" si="25"/>
        <v>19469.864543093248</v>
      </c>
      <c r="I84" s="1">
        <f t="shared" si="26"/>
        <v>19469.864542303651</v>
      </c>
      <c r="J84" s="1">
        <f t="shared" si="27"/>
        <v>19469.864542303651</v>
      </c>
      <c r="K84" s="1">
        <f t="shared" si="28"/>
        <v>19469.864542303651</v>
      </c>
      <c r="L84" s="1">
        <f t="shared" si="29"/>
        <v>19469.864542303651</v>
      </c>
      <c r="M84" s="1">
        <f t="shared" si="30"/>
        <v>19469.864542303651</v>
      </c>
      <c r="N84" s="1">
        <f t="shared" si="31"/>
        <v>19469.864542303651</v>
      </c>
      <c r="O84" s="1">
        <f t="shared" si="32"/>
        <v>19469.864542303651</v>
      </c>
    </row>
    <row r="85" spans="1:15" x14ac:dyDescent="0.3">
      <c r="A85" t="s">
        <v>162</v>
      </c>
      <c r="B85">
        <v>5.8017691485060001E-3</v>
      </c>
      <c r="C85" s="24">
        <f t="shared" si="20"/>
        <v>14447.750425184868</v>
      </c>
      <c r="D85" s="29">
        <f t="shared" si="21"/>
        <v>15734.775288547835</v>
      </c>
      <c r="E85" s="1">
        <f t="shared" si="22"/>
        <v>15734.775288547835</v>
      </c>
      <c r="F85" s="1">
        <f t="shared" si="23"/>
        <v>15734.775288547835</v>
      </c>
      <c r="G85" s="1">
        <f t="shared" si="24"/>
        <v>15734.775288547835</v>
      </c>
      <c r="H85" s="1">
        <f t="shared" si="25"/>
        <v>15734.775288547835</v>
      </c>
      <c r="I85" s="1">
        <f t="shared" si="26"/>
        <v>15734.775287909712</v>
      </c>
      <c r="J85" s="1">
        <f t="shared" si="27"/>
        <v>15734.775287909712</v>
      </c>
      <c r="K85" s="1">
        <f t="shared" si="28"/>
        <v>15734.775287909712</v>
      </c>
      <c r="L85" s="1">
        <f t="shared" si="29"/>
        <v>15734.775287909712</v>
      </c>
      <c r="M85" s="1">
        <f t="shared" si="30"/>
        <v>15734.775287909712</v>
      </c>
      <c r="N85" s="1">
        <f t="shared" si="31"/>
        <v>15734.775287909712</v>
      </c>
      <c r="O85" s="1">
        <f t="shared" si="32"/>
        <v>15734.775287909712</v>
      </c>
    </row>
    <row r="86" spans="1:15" x14ac:dyDescent="0.3">
      <c r="A86" t="s">
        <v>163</v>
      </c>
      <c r="B86">
        <v>1.3487753891649999E-3</v>
      </c>
      <c r="C86" s="24">
        <f t="shared" si="20"/>
        <v>3358.7634570578366</v>
      </c>
      <c r="D86" s="29">
        <f t="shared" si="21"/>
        <v>3657.9665822622278</v>
      </c>
      <c r="E86" s="1">
        <f t="shared" si="22"/>
        <v>3657.9665822622278</v>
      </c>
      <c r="F86" s="1">
        <f t="shared" si="23"/>
        <v>3657.9665822622278</v>
      </c>
      <c r="G86" s="1">
        <f t="shared" si="24"/>
        <v>3657.9665822622278</v>
      </c>
      <c r="H86" s="1">
        <f t="shared" si="25"/>
        <v>3657.9665822622278</v>
      </c>
      <c r="I86" s="1">
        <f t="shared" si="26"/>
        <v>3657.9665821138792</v>
      </c>
      <c r="J86" s="1">
        <f t="shared" si="27"/>
        <v>3657.9665821138792</v>
      </c>
      <c r="K86" s="1">
        <f t="shared" si="28"/>
        <v>3657.9665821138792</v>
      </c>
      <c r="L86" s="1">
        <f t="shared" si="29"/>
        <v>3657.9665821138792</v>
      </c>
      <c r="M86" s="1">
        <f t="shared" si="30"/>
        <v>3657.9665821138792</v>
      </c>
      <c r="N86" s="1">
        <f t="shared" si="31"/>
        <v>3657.9665821138792</v>
      </c>
      <c r="O86" s="1">
        <f t="shared" si="32"/>
        <v>3657.9665821138792</v>
      </c>
    </row>
    <row r="87" spans="1:15" x14ac:dyDescent="0.3">
      <c r="A87" t="s">
        <v>164</v>
      </c>
      <c r="B87">
        <v>1.5723810528959999E-3</v>
      </c>
      <c r="C87" s="24">
        <f t="shared" si="20"/>
        <v>3915.5934067767434</v>
      </c>
      <c r="D87" s="29">
        <f t="shared" si="21"/>
        <v>4264.3996860267735</v>
      </c>
      <c r="E87" s="1">
        <f t="shared" si="22"/>
        <v>4264.3996860267735</v>
      </c>
      <c r="F87" s="1">
        <f t="shared" si="23"/>
        <v>4264.3996860267735</v>
      </c>
      <c r="G87" s="1">
        <f t="shared" si="24"/>
        <v>4264.3996860267735</v>
      </c>
      <c r="H87" s="1">
        <f t="shared" si="25"/>
        <v>4264.3996860267735</v>
      </c>
      <c r="I87" s="1">
        <f t="shared" si="26"/>
        <v>4264.3996858538303</v>
      </c>
      <c r="J87" s="1">
        <f t="shared" si="27"/>
        <v>4264.3996858538303</v>
      </c>
      <c r="K87" s="1">
        <f t="shared" si="28"/>
        <v>4264.3996858538303</v>
      </c>
      <c r="L87" s="1">
        <f t="shared" si="29"/>
        <v>4264.3996858538303</v>
      </c>
      <c r="M87" s="1">
        <f t="shared" si="30"/>
        <v>4264.3996858538303</v>
      </c>
      <c r="N87" s="1">
        <f t="shared" si="31"/>
        <v>4264.3996858538303</v>
      </c>
      <c r="O87" s="1">
        <f t="shared" si="32"/>
        <v>4264.3996858538303</v>
      </c>
    </row>
    <row r="88" spans="1:15" x14ac:dyDescent="0.3">
      <c r="A88" t="s">
        <v>165</v>
      </c>
      <c r="B88">
        <v>1.5620051117750001E-3</v>
      </c>
      <c r="C88" s="24">
        <f t="shared" si="20"/>
        <v>3889.754907535314</v>
      </c>
      <c r="D88" s="29">
        <f t="shared" si="21"/>
        <v>4236.2594588362135</v>
      </c>
      <c r="E88" s="1">
        <f t="shared" si="22"/>
        <v>4236.2594588362135</v>
      </c>
      <c r="F88" s="1">
        <f t="shared" si="23"/>
        <v>4236.2594588362135</v>
      </c>
      <c r="G88" s="1">
        <f t="shared" si="24"/>
        <v>4236.2594588362135</v>
      </c>
      <c r="H88" s="1">
        <f t="shared" si="25"/>
        <v>4236.2594588362135</v>
      </c>
      <c r="I88" s="1">
        <f t="shared" si="26"/>
        <v>4236.2594586644127</v>
      </c>
      <c r="J88" s="1">
        <f t="shared" si="27"/>
        <v>4236.2594586644127</v>
      </c>
      <c r="K88" s="1">
        <f t="shared" si="28"/>
        <v>4236.2594586644127</v>
      </c>
      <c r="L88" s="1">
        <f t="shared" si="29"/>
        <v>4236.2594586644127</v>
      </c>
      <c r="M88" s="1">
        <f t="shared" si="30"/>
        <v>4236.2594586644127</v>
      </c>
      <c r="N88" s="1">
        <f t="shared" si="31"/>
        <v>4236.2594586644127</v>
      </c>
      <c r="O88" s="1">
        <f t="shared" si="32"/>
        <v>4236.2594586644127</v>
      </c>
    </row>
    <row r="89" spans="1:15" x14ac:dyDescent="0.3">
      <c r="A89" t="s">
        <v>166</v>
      </c>
      <c r="B89">
        <v>1.087596675165E-3</v>
      </c>
      <c r="C89" s="24">
        <f t="shared" si="20"/>
        <v>2708.3679001759451</v>
      </c>
      <c r="D89" s="29">
        <f t="shared" si="21"/>
        <v>2949.6329223474499</v>
      </c>
      <c r="E89" s="1">
        <f t="shared" si="22"/>
        <v>2949.6329223474499</v>
      </c>
      <c r="F89" s="1">
        <f t="shared" si="23"/>
        <v>2949.6329223474499</v>
      </c>
      <c r="G89" s="1">
        <f t="shared" si="24"/>
        <v>2949.6329223474499</v>
      </c>
      <c r="H89" s="1">
        <f t="shared" si="25"/>
        <v>2949.6329223474499</v>
      </c>
      <c r="I89" s="1">
        <f t="shared" si="26"/>
        <v>2949.6329222278273</v>
      </c>
      <c r="J89" s="1">
        <f t="shared" si="27"/>
        <v>2949.6329222278273</v>
      </c>
      <c r="K89" s="1">
        <f t="shared" si="28"/>
        <v>2949.6329222278273</v>
      </c>
      <c r="L89" s="1">
        <f t="shared" si="29"/>
        <v>2949.6329222278273</v>
      </c>
      <c r="M89" s="1">
        <f t="shared" si="30"/>
        <v>2949.6329222278273</v>
      </c>
      <c r="N89" s="1">
        <f t="shared" si="31"/>
        <v>2949.6329222278273</v>
      </c>
      <c r="O89" s="1">
        <f t="shared" si="32"/>
        <v>2949.6329222278273</v>
      </c>
    </row>
    <row r="90" spans="1:15" x14ac:dyDescent="0.3">
      <c r="A90" t="s">
        <v>99</v>
      </c>
      <c r="B90">
        <v>5.7584406934000005E-4</v>
      </c>
      <c r="C90" s="24">
        <f t="shared" si="20"/>
        <v>1433.9852525482756</v>
      </c>
      <c r="D90" s="29">
        <f t="shared" si="21"/>
        <v>1561.726570013748</v>
      </c>
      <c r="E90" s="1">
        <f t="shared" si="22"/>
        <v>1561.726570013748</v>
      </c>
      <c r="F90" s="1">
        <f t="shared" si="23"/>
        <v>1561.726570013748</v>
      </c>
      <c r="G90" s="1">
        <f t="shared" si="24"/>
        <v>1561.726570013748</v>
      </c>
      <c r="H90" s="1">
        <f t="shared" si="25"/>
        <v>1561.726570013748</v>
      </c>
      <c r="I90" s="1">
        <f t="shared" si="26"/>
        <v>1561.7265699504121</v>
      </c>
      <c r="J90" s="1">
        <f t="shared" si="27"/>
        <v>1561.7265699504121</v>
      </c>
      <c r="K90" s="1">
        <f t="shared" si="28"/>
        <v>1561.7265699504121</v>
      </c>
      <c r="L90" s="1">
        <f t="shared" si="29"/>
        <v>1561.7265699504121</v>
      </c>
      <c r="M90" s="1">
        <f t="shared" si="30"/>
        <v>1561.7265699504121</v>
      </c>
      <c r="N90" s="1">
        <f t="shared" si="31"/>
        <v>1561.7265699504121</v>
      </c>
      <c r="O90" s="1">
        <f t="shared" si="32"/>
        <v>1561.7265699504121</v>
      </c>
    </row>
    <row r="91" spans="1:15" x14ac:dyDescent="0.3">
      <c r="A91" t="s">
        <v>167</v>
      </c>
      <c r="B91">
        <v>1.9236715094724001E-2</v>
      </c>
      <c r="C91" s="24">
        <f t="shared" si="20"/>
        <v>47903.880967157624</v>
      </c>
      <c r="D91" s="29">
        <f t="shared" si="21"/>
        <v>52171.222528432059</v>
      </c>
      <c r="E91" s="1">
        <f t="shared" si="22"/>
        <v>52171.222528432059</v>
      </c>
      <c r="F91" s="1">
        <f t="shared" si="23"/>
        <v>52171.222528432059</v>
      </c>
      <c r="G91" s="1">
        <f t="shared" si="24"/>
        <v>52171.222528432059</v>
      </c>
      <c r="H91" s="1">
        <f t="shared" si="25"/>
        <v>52171.222528432059</v>
      </c>
      <c r="I91" s="1">
        <f t="shared" si="26"/>
        <v>52171.222526316255</v>
      </c>
      <c r="J91" s="1">
        <f t="shared" si="27"/>
        <v>52171.222526316255</v>
      </c>
      <c r="K91" s="1">
        <f t="shared" si="28"/>
        <v>52171.222526316255</v>
      </c>
      <c r="L91" s="1">
        <f t="shared" si="29"/>
        <v>52171.222526316255</v>
      </c>
      <c r="M91" s="1">
        <f t="shared" si="30"/>
        <v>52171.222526316255</v>
      </c>
      <c r="N91" s="1">
        <f t="shared" si="31"/>
        <v>52171.222526316255</v>
      </c>
      <c r="O91" s="1">
        <f t="shared" si="32"/>
        <v>52171.222526316255</v>
      </c>
    </row>
    <row r="92" spans="1:15" x14ac:dyDescent="0.3">
      <c r="A92" t="s">
        <v>168</v>
      </c>
      <c r="B92">
        <v>8.3361754187889995E-3</v>
      </c>
      <c r="C92" s="24">
        <f t="shared" si="20"/>
        <v>20759.009686250334</v>
      </c>
      <c r="D92" s="29">
        <f t="shared" si="21"/>
        <v>22608.24993602818</v>
      </c>
      <c r="E92" s="1">
        <f t="shared" si="22"/>
        <v>22608.24993602818</v>
      </c>
      <c r="F92" s="1">
        <f t="shared" si="23"/>
        <v>22608.24993602818</v>
      </c>
      <c r="G92" s="1">
        <f t="shared" si="24"/>
        <v>22608.24993602818</v>
      </c>
      <c r="H92" s="1">
        <f t="shared" si="25"/>
        <v>22608.24993602818</v>
      </c>
      <c r="I92" s="1">
        <f t="shared" si="26"/>
        <v>22608.249935111304</v>
      </c>
      <c r="J92" s="1">
        <f t="shared" si="27"/>
        <v>22608.249935111304</v>
      </c>
      <c r="K92" s="1">
        <f t="shared" si="28"/>
        <v>22608.249935111304</v>
      </c>
      <c r="L92" s="1">
        <f t="shared" si="29"/>
        <v>22608.249935111304</v>
      </c>
      <c r="M92" s="1">
        <f t="shared" si="30"/>
        <v>22608.249935111304</v>
      </c>
      <c r="N92" s="1">
        <f t="shared" si="31"/>
        <v>22608.249935111304</v>
      </c>
      <c r="O92" s="1">
        <f t="shared" si="32"/>
        <v>22608.249935111304</v>
      </c>
    </row>
    <row r="93" spans="1:15" x14ac:dyDescent="0.3">
      <c r="A93" t="s">
        <v>169</v>
      </c>
      <c r="B93">
        <v>3.0825763949449999E-3</v>
      </c>
      <c r="C93" s="24">
        <f t="shared" si="20"/>
        <v>7676.3299746595221</v>
      </c>
      <c r="D93" s="29">
        <f t="shared" si="21"/>
        <v>8360.1476795627968</v>
      </c>
      <c r="E93" s="1">
        <f t="shared" si="22"/>
        <v>8360.1476795627968</v>
      </c>
      <c r="F93" s="1">
        <f t="shared" si="23"/>
        <v>8360.1476795627968</v>
      </c>
      <c r="G93" s="1">
        <f t="shared" si="24"/>
        <v>8360.1476795627968</v>
      </c>
      <c r="H93" s="1">
        <f t="shared" si="25"/>
        <v>8360.1476795627968</v>
      </c>
      <c r="I93" s="1">
        <f t="shared" si="26"/>
        <v>8360.1476792237499</v>
      </c>
      <c r="J93" s="1">
        <f t="shared" si="27"/>
        <v>8360.1476792237499</v>
      </c>
      <c r="K93" s="1">
        <f t="shared" si="28"/>
        <v>8360.1476792237499</v>
      </c>
      <c r="L93" s="1">
        <f t="shared" si="29"/>
        <v>8360.1476792237499</v>
      </c>
      <c r="M93" s="1">
        <f t="shared" si="30"/>
        <v>8360.1476792237499</v>
      </c>
      <c r="N93" s="1">
        <f t="shared" si="31"/>
        <v>8360.1476792237499</v>
      </c>
      <c r="O93" s="1">
        <f t="shared" si="32"/>
        <v>8360.1476792237499</v>
      </c>
    </row>
    <row r="94" spans="1:15" x14ac:dyDescent="0.3">
      <c r="A94" t="s">
        <v>170</v>
      </c>
      <c r="B94">
        <v>5.671222706703E-3</v>
      </c>
      <c r="C94" s="24">
        <f t="shared" si="20"/>
        <v>14122.659515535119</v>
      </c>
      <c r="D94" s="29">
        <f t="shared" si="21"/>
        <v>15380.724847395993</v>
      </c>
      <c r="E94" s="1">
        <f t="shared" si="22"/>
        <v>15380.724847395993</v>
      </c>
      <c r="F94" s="1">
        <f t="shared" si="23"/>
        <v>15380.724847395993</v>
      </c>
      <c r="G94" s="1">
        <f t="shared" si="24"/>
        <v>15380.724847395993</v>
      </c>
      <c r="H94" s="1">
        <f t="shared" si="25"/>
        <v>15380.724847395993</v>
      </c>
      <c r="I94" s="1">
        <f t="shared" si="26"/>
        <v>15380.724846772227</v>
      </c>
      <c r="J94" s="1">
        <f t="shared" si="27"/>
        <v>15380.724846772227</v>
      </c>
      <c r="K94" s="1">
        <f t="shared" si="28"/>
        <v>15380.724846772227</v>
      </c>
      <c r="L94" s="1">
        <f t="shared" si="29"/>
        <v>15380.724846772227</v>
      </c>
      <c r="M94" s="1">
        <f t="shared" si="30"/>
        <v>15380.724846772227</v>
      </c>
      <c r="N94" s="1">
        <f t="shared" si="31"/>
        <v>15380.724846772227</v>
      </c>
      <c r="O94" s="1">
        <f t="shared" si="32"/>
        <v>15380.724846772227</v>
      </c>
    </row>
    <row r="95" spans="1:15" x14ac:dyDescent="0.3">
      <c r="A95" t="s">
        <v>171</v>
      </c>
      <c r="B95">
        <v>1.5351545031119999E-3</v>
      </c>
      <c r="C95" s="24">
        <f t="shared" si="20"/>
        <v>3822.8906661638302</v>
      </c>
      <c r="D95" s="29">
        <f t="shared" si="21"/>
        <v>4163.4388617288923</v>
      </c>
      <c r="E95" s="1">
        <f t="shared" si="22"/>
        <v>4163.4388617288923</v>
      </c>
      <c r="F95" s="1">
        <f t="shared" si="23"/>
        <v>4163.4388617288923</v>
      </c>
      <c r="G95" s="1">
        <f t="shared" si="24"/>
        <v>4163.4388617288923</v>
      </c>
      <c r="H95" s="1">
        <f t="shared" si="25"/>
        <v>4163.4388617288923</v>
      </c>
      <c r="I95" s="1">
        <f t="shared" si="26"/>
        <v>4163.4388615600437</v>
      </c>
      <c r="J95" s="1">
        <f t="shared" si="27"/>
        <v>4163.4388615600437</v>
      </c>
      <c r="K95" s="1">
        <f t="shared" si="28"/>
        <v>4163.4388615600437</v>
      </c>
      <c r="L95" s="1">
        <f t="shared" si="29"/>
        <v>4163.4388615600437</v>
      </c>
      <c r="M95" s="1">
        <f t="shared" si="30"/>
        <v>4163.4388615600437</v>
      </c>
      <c r="N95" s="1">
        <f t="shared" si="31"/>
        <v>4163.4388615600437</v>
      </c>
      <c r="O95" s="1">
        <f t="shared" si="32"/>
        <v>4163.4388615600437</v>
      </c>
    </row>
    <row r="96" spans="1:15" x14ac:dyDescent="0.3">
      <c r="A96" t="s">
        <v>100</v>
      </c>
      <c r="B96">
        <v>1.762541472591E-3</v>
      </c>
      <c r="C96" s="24">
        <f t="shared" si="20"/>
        <v>4389.1369439595774</v>
      </c>
      <c r="D96" s="29">
        <f t="shared" si="21"/>
        <v>4780.1271126251359</v>
      </c>
      <c r="E96" s="1">
        <f t="shared" si="22"/>
        <v>4780.1271126251359</v>
      </c>
      <c r="F96" s="1">
        <f t="shared" si="23"/>
        <v>4780.1271126251359</v>
      </c>
      <c r="G96" s="1">
        <f t="shared" si="24"/>
        <v>4780.1271126251359</v>
      </c>
      <c r="H96" s="1">
        <f t="shared" si="25"/>
        <v>4780.1271126251359</v>
      </c>
      <c r="I96" s="1">
        <f t="shared" si="26"/>
        <v>4780.127112431278</v>
      </c>
      <c r="J96" s="1">
        <f t="shared" si="27"/>
        <v>4780.127112431278</v>
      </c>
      <c r="K96" s="1">
        <f t="shared" si="28"/>
        <v>4780.127112431278</v>
      </c>
      <c r="L96" s="1">
        <f t="shared" si="29"/>
        <v>4780.127112431278</v>
      </c>
      <c r="M96" s="1">
        <f t="shared" si="30"/>
        <v>4780.127112431278</v>
      </c>
      <c r="N96" s="1">
        <f t="shared" si="31"/>
        <v>4780.127112431278</v>
      </c>
      <c r="O96" s="1">
        <f t="shared" si="32"/>
        <v>4780.127112431278</v>
      </c>
    </row>
    <row r="97" spans="1:15" x14ac:dyDescent="0.3">
      <c r="A97" t="s">
        <v>172</v>
      </c>
      <c r="B97">
        <v>8.6542914739090003E-3</v>
      </c>
      <c r="C97" s="24">
        <f t="shared" si="20"/>
        <v>21551.192424476252</v>
      </c>
      <c r="D97" s="29">
        <f t="shared" si="21"/>
        <v>23471.001368370409</v>
      </c>
      <c r="E97" s="1">
        <f t="shared" si="22"/>
        <v>23471.001368370409</v>
      </c>
      <c r="F97" s="1">
        <f t="shared" si="23"/>
        <v>23471.001368370409</v>
      </c>
      <c r="G97" s="1">
        <f t="shared" si="24"/>
        <v>23471.001368370409</v>
      </c>
      <c r="H97" s="1">
        <f t="shared" si="25"/>
        <v>23471.001368370409</v>
      </c>
      <c r="I97" s="1">
        <f t="shared" si="26"/>
        <v>23471.001367418543</v>
      </c>
      <c r="J97" s="1">
        <f t="shared" si="27"/>
        <v>23471.001367418543</v>
      </c>
      <c r="K97" s="1">
        <f t="shared" si="28"/>
        <v>23471.001367418543</v>
      </c>
      <c r="L97" s="1">
        <f t="shared" si="29"/>
        <v>23471.001367418543</v>
      </c>
      <c r="M97" s="1">
        <f t="shared" si="30"/>
        <v>23471.001367418543</v>
      </c>
      <c r="N97" s="1">
        <f t="shared" si="31"/>
        <v>23471.001367418543</v>
      </c>
      <c r="O97" s="1">
        <f t="shared" si="32"/>
        <v>23471.001367418543</v>
      </c>
    </row>
    <row r="98" spans="1:15" x14ac:dyDescent="0.3">
      <c r="A98" t="s">
        <v>173</v>
      </c>
      <c r="B98">
        <v>1.8701298731020001E-3</v>
      </c>
      <c r="C98" s="24">
        <f t="shared" si="20"/>
        <v>4657.0570075539781</v>
      </c>
      <c r="D98" s="29">
        <f t="shared" si="21"/>
        <v>5071.9138525595918</v>
      </c>
      <c r="E98" s="1">
        <f t="shared" si="22"/>
        <v>5071.9138525595918</v>
      </c>
      <c r="F98" s="1">
        <f t="shared" si="23"/>
        <v>5071.9138525595918</v>
      </c>
      <c r="G98" s="1">
        <f t="shared" si="24"/>
        <v>5071.9138525595918</v>
      </c>
      <c r="H98" s="1">
        <f t="shared" si="25"/>
        <v>5071.9138525595918</v>
      </c>
      <c r="I98" s="1">
        <f t="shared" si="26"/>
        <v>5071.9138523539004</v>
      </c>
      <c r="J98" s="1">
        <f t="shared" si="27"/>
        <v>5071.9138523539004</v>
      </c>
      <c r="K98" s="1">
        <f t="shared" si="28"/>
        <v>5071.9138523539004</v>
      </c>
      <c r="L98" s="1">
        <f t="shared" si="29"/>
        <v>5071.9138523539004</v>
      </c>
      <c r="M98" s="1">
        <f t="shared" si="30"/>
        <v>5071.9138523539004</v>
      </c>
      <c r="N98" s="1">
        <f t="shared" si="31"/>
        <v>5071.9138523539004</v>
      </c>
      <c r="O98" s="1">
        <f t="shared" si="32"/>
        <v>5071.9138523539004</v>
      </c>
    </row>
    <row r="99" spans="1:15" x14ac:dyDescent="0.3">
      <c r="A99" t="s">
        <v>101</v>
      </c>
      <c r="B99">
        <v>2.1437412788100001E-4</v>
      </c>
      <c r="C99" s="24">
        <f t="shared" si="20"/>
        <v>533.84128495338564</v>
      </c>
      <c r="D99" s="29">
        <f t="shared" si="21"/>
        <v>581.39657810317374</v>
      </c>
      <c r="E99" s="1">
        <f t="shared" si="22"/>
        <v>581.39657810317374</v>
      </c>
      <c r="F99" s="1">
        <f t="shared" si="23"/>
        <v>581.39657810317374</v>
      </c>
      <c r="G99" s="1">
        <f t="shared" si="24"/>
        <v>581.39657810317374</v>
      </c>
      <c r="H99" s="1">
        <f t="shared" si="25"/>
        <v>581.39657810317374</v>
      </c>
      <c r="I99" s="1">
        <f t="shared" si="26"/>
        <v>581.3965780795952</v>
      </c>
      <c r="J99" s="1">
        <f t="shared" si="27"/>
        <v>581.3965780795952</v>
      </c>
      <c r="K99" s="1">
        <f t="shared" si="28"/>
        <v>581.3965780795952</v>
      </c>
      <c r="L99" s="1">
        <f t="shared" si="29"/>
        <v>581.3965780795952</v>
      </c>
      <c r="M99" s="1">
        <f t="shared" si="30"/>
        <v>581.3965780795952</v>
      </c>
      <c r="N99" s="1">
        <f t="shared" si="31"/>
        <v>581.3965780795952</v>
      </c>
      <c r="O99" s="1">
        <f t="shared" si="32"/>
        <v>581.3965780795952</v>
      </c>
    </row>
    <row r="100" spans="1:15" x14ac:dyDescent="0.3">
      <c r="A100" t="s">
        <v>174</v>
      </c>
      <c r="B100">
        <v>7.1081424150497993E-2</v>
      </c>
      <c r="C100" s="24">
        <f t="shared" si="20"/>
        <v>177009.2276521473</v>
      </c>
      <c r="D100" s="29">
        <f t="shared" si="21"/>
        <v>192777.44556348861</v>
      </c>
      <c r="E100" s="1">
        <f t="shared" si="22"/>
        <v>192777.44556348861</v>
      </c>
      <c r="F100" s="1">
        <f t="shared" si="23"/>
        <v>192777.44556348861</v>
      </c>
      <c r="G100" s="1">
        <f t="shared" si="24"/>
        <v>192777.44556348861</v>
      </c>
      <c r="H100" s="1">
        <f t="shared" si="25"/>
        <v>192777.44556348861</v>
      </c>
      <c r="I100" s="1">
        <f t="shared" si="26"/>
        <v>192777.44555567051</v>
      </c>
      <c r="J100" s="1">
        <f t="shared" si="27"/>
        <v>192777.44555567051</v>
      </c>
      <c r="K100" s="1">
        <f t="shared" si="28"/>
        <v>192777.44555567051</v>
      </c>
      <c r="L100" s="1">
        <f t="shared" si="29"/>
        <v>192777.44555567051</v>
      </c>
      <c r="M100" s="1">
        <f t="shared" si="30"/>
        <v>192777.44555567051</v>
      </c>
      <c r="N100" s="1">
        <f t="shared" si="31"/>
        <v>192777.44555567051</v>
      </c>
      <c r="O100" s="1">
        <f t="shared" si="32"/>
        <v>192777.44555567051</v>
      </c>
    </row>
    <row r="101" spans="1:15" x14ac:dyDescent="0.3">
      <c r="A101" t="s">
        <v>175</v>
      </c>
      <c r="B101">
        <v>5.3264912817799995E-4</v>
      </c>
      <c r="C101" s="24">
        <f t="shared" si="20"/>
        <v>1326.4198335243516</v>
      </c>
      <c r="D101" s="29">
        <f t="shared" si="21"/>
        <v>1444.5790801035134</v>
      </c>
      <c r="E101" s="1">
        <f t="shared" si="22"/>
        <v>1444.5790801035134</v>
      </c>
      <c r="F101" s="1">
        <f t="shared" si="23"/>
        <v>1444.5790801035134</v>
      </c>
      <c r="G101" s="1">
        <f t="shared" si="24"/>
        <v>1444.5790801035134</v>
      </c>
      <c r="H101" s="1">
        <f t="shared" si="25"/>
        <v>1444.5790801035134</v>
      </c>
      <c r="I101" s="1">
        <f t="shared" si="26"/>
        <v>1444.5790800449286</v>
      </c>
      <c r="J101" s="1">
        <f t="shared" si="27"/>
        <v>1444.5790800449286</v>
      </c>
      <c r="K101" s="1">
        <f t="shared" si="28"/>
        <v>1444.5790800449286</v>
      </c>
      <c r="L101" s="1">
        <f t="shared" si="29"/>
        <v>1444.5790800449286</v>
      </c>
      <c r="M101" s="1">
        <f t="shared" si="30"/>
        <v>1444.5790800449286</v>
      </c>
      <c r="N101" s="1">
        <f t="shared" si="31"/>
        <v>1444.5790800449286</v>
      </c>
      <c r="O101" s="1">
        <f t="shared" si="32"/>
        <v>1444.5790800449286</v>
      </c>
    </row>
    <row r="102" spans="1:15" x14ac:dyDescent="0.3">
      <c r="A102" t="s">
        <v>176</v>
      </c>
      <c r="B102">
        <v>2.8098423666139999E-3</v>
      </c>
      <c r="C102" s="24">
        <f t="shared" si="20"/>
        <v>6997.1590057842322</v>
      </c>
      <c r="D102" s="29">
        <f t="shared" si="21"/>
        <v>7620.4752556033227</v>
      </c>
      <c r="E102" s="1">
        <f t="shared" si="22"/>
        <v>7620.4752556033227</v>
      </c>
      <c r="F102" s="1">
        <f t="shared" si="23"/>
        <v>7620.4752556033227</v>
      </c>
      <c r="G102" s="1">
        <f t="shared" si="24"/>
        <v>7620.4752556033227</v>
      </c>
      <c r="H102" s="1">
        <f t="shared" si="25"/>
        <v>7620.4752556033227</v>
      </c>
      <c r="I102" s="1">
        <f t="shared" si="26"/>
        <v>7620.4752552942737</v>
      </c>
      <c r="J102" s="1">
        <f t="shared" si="27"/>
        <v>7620.4752552942737</v>
      </c>
      <c r="K102" s="1">
        <f t="shared" si="28"/>
        <v>7620.4752552942737</v>
      </c>
      <c r="L102" s="1">
        <f t="shared" si="29"/>
        <v>7620.4752552942737</v>
      </c>
      <c r="M102" s="1">
        <f t="shared" si="30"/>
        <v>7620.4752552942737</v>
      </c>
      <c r="N102" s="1">
        <f t="shared" si="31"/>
        <v>7620.4752552942737</v>
      </c>
      <c r="O102" s="1">
        <f t="shared" si="32"/>
        <v>7620.4752552942737</v>
      </c>
    </row>
    <row r="103" spans="1:15" x14ac:dyDescent="0.3">
      <c r="A103" t="s">
        <v>177</v>
      </c>
      <c r="B103">
        <v>2.7068888074490002E-3</v>
      </c>
      <c r="C103" s="24">
        <f t="shared" si="20"/>
        <v>6740.7807718134009</v>
      </c>
      <c r="D103" s="29">
        <f t="shared" si="21"/>
        <v>7341.2585068578755</v>
      </c>
      <c r="E103" s="1">
        <f t="shared" si="22"/>
        <v>7341.2585068578755</v>
      </c>
      <c r="F103" s="1">
        <f t="shared" si="23"/>
        <v>7341.2585068578755</v>
      </c>
      <c r="G103" s="1">
        <f t="shared" si="24"/>
        <v>7341.2585068578755</v>
      </c>
      <c r="H103" s="1">
        <f t="shared" si="25"/>
        <v>7341.2585068578755</v>
      </c>
      <c r="I103" s="1">
        <f t="shared" si="26"/>
        <v>7341.2585065601506</v>
      </c>
      <c r="J103" s="1">
        <f t="shared" si="27"/>
        <v>7341.2585065601506</v>
      </c>
      <c r="K103" s="1">
        <f t="shared" si="28"/>
        <v>7341.2585065601506</v>
      </c>
      <c r="L103" s="1">
        <f t="shared" si="29"/>
        <v>7341.2585065601506</v>
      </c>
      <c r="M103" s="1">
        <f t="shared" si="30"/>
        <v>7341.2585065601506</v>
      </c>
      <c r="N103" s="1">
        <f t="shared" si="31"/>
        <v>7341.2585065601506</v>
      </c>
      <c r="O103" s="1">
        <f t="shared" si="32"/>
        <v>7341.2585065601506</v>
      </c>
    </row>
    <row r="104" spans="1:15" x14ac:dyDescent="0.3">
      <c r="A104" t="s">
        <v>178</v>
      </c>
      <c r="B104">
        <v>2.6747643978299999E-3</v>
      </c>
      <c r="C104" s="24">
        <f t="shared" si="20"/>
        <v>6660.783543235073</v>
      </c>
      <c r="D104" s="29">
        <f t="shared" si="21"/>
        <v>7254.1350185401097</v>
      </c>
      <c r="E104" s="1">
        <f t="shared" si="22"/>
        <v>7254.1350185401097</v>
      </c>
      <c r="F104" s="1">
        <f t="shared" si="23"/>
        <v>7254.1350185401097</v>
      </c>
      <c r="G104" s="1">
        <f t="shared" si="24"/>
        <v>7254.1350185401097</v>
      </c>
      <c r="H104" s="1">
        <f t="shared" si="25"/>
        <v>7254.1350185401097</v>
      </c>
      <c r="I104" s="1">
        <f t="shared" si="26"/>
        <v>7254.1350182459191</v>
      </c>
      <c r="J104" s="1">
        <f t="shared" si="27"/>
        <v>7254.1350182459191</v>
      </c>
      <c r="K104" s="1">
        <f t="shared" si="28"/>
        <v>7254.1350182459191</v>
      </c>
      <c r="L104" s="1">
        <f t="shared" si="29"/>
        <v>7254.1350182459191</v>
      </c>
      <c r="M104" s="1">
        <f t="shared" si="30"/>
        <v>7254.1350182459191</v>
      </c>
      <c r="N104" s="1">
        <f t="shared" si="31"/>
        <v>7254.1350182459191</v>
      </c>
      <c r="O104" s="1">
        <f t="shared" si="32"/>
        <v>7254.1350182459191</v>
      </c>
    </row>
    <row r="105" spans="1:15" x14ac:dyDescent="0.3">
      <c r="A105" t="s">
        <v>102</v>
      </c>
      <c r="B105">
        <v>2.5340184440519999E-3</v>
      </c>
      <c r="C105" s="24">
        <f t="shared" si="20"/>
        <v>6310.2934838257324</v>
      </c>
      <c r="D105" s="29">
        <f t="shared" si="21"/>
        <v>6872.4228375169396</v>
      </c>
      <c r="E105" s="1">
        <f t="shared" si="22"/>
        <v>6872.4228375169396</v>
      </c>
      <c r="F105" s="1">
        <f t="shared" si="23"/>
        <v>6872.4228375169396</v>
      </c>
      <c r="G105" s="1">
        <f t="shared" si="24"/>
        <v>6872.4228375169396</v>
      </c>
      <c r="H105" s="1">
        <f t="shared" si="25"/>
        <v>6872.4228375169396</v>
      </c>
      <c r="I105" s="1">
        <f t="shared" si="26"/>
        <v>6872.4228372382286</v>
      </c>
      <c r="J105" s="1">
        <f t="shared" si="27"/>
        <v>6872.4228372382286</v>
      </c>
      <c r="K105" s="1">
        <f t="shared" si="28"/>
        <v>6872.4228372382286</v>
      </c>
      <c r="L105" s="1">
        <f t="shared" si="29"/>
        <v>6872.4228372382286</v>
      </c>
      <c r="M105" s="1">
        <f t="shared" si="30"/>
        <v>6872.4228372382286</v>
      </c>
      <c r="N105" s="1">
        <f t="shared" si="31"/>
        <v>6872.4228372382286</v>
      </c>
      <c r="O105" s="1">
        <f t="shared" si="32"/>
        <v>6872.4228372382286</v>
      </c>
    </row>
    <row r="106" spans="1:15" x14ac:dyDescent="0.3">
      <c r="A106" t="s">
        <v>103</v>
      </c>
      <c r="B106">
        <v>7.3630828487629999E-3</v>
      </c>
      <c r="C106" s="24">
        <f t="shared" si="20"/>
        <v>18335.783557724062</v>
      </c>
      <c r="D106" s="29">
        <f t="shared" si="21"/>
        <v>19969.15959437655</v>
      </c>
      <c r="E106" s="1">
        <f t="shared" si="22"/>
        <v>19969.15959437655</v>
      </c>
      <c r="F106" s="1">
        <f t="shared" si="23"/>
        <v>19969.15959437655</v>
      </c>
      <c r="G106" s="1">
        <f t="shared" si="24"/>
        <v>19969.15959437655</v>
      </c>
      <c r="H106" s="1">
        <f t="shared" si="25"/>
        <v>19969.15959437655</v>
      </c>
      <c r="I106" s="1">
        <f t="shared" si="26"/>
        <v>19969.159593566699</v>
      </c>
      <c r="J106" s="1">
        <f t="shared" si="27"/>
        <v>19969.159593566699</v>
      </c>
      <c r="K106" s="1">
        <f t="shared" si="28"/>
        <v>19969.159593566699</v>
      </c>
      <c r="L106" s="1">
        <f t="shared" si="29"/>
        <v>19969.159593566699</v>
      </c>
      <c r="M106" s="1">
        <f t="shared" si="30"/>
        <v>19969.159593566699</v>
      </c>
      <c r="N106" s="1">
        <f t="shared" si="31"/>
        <v>19969.159593566699</v>
      </c>
      <c r="O106" s="1">
        <f t="shared" si="32"/>
        <v>19969.159593566699</v>
      </c>
    </row>
    <row r="107" spans="1:15" x14ac:dyDescent="0.3">
      <c r="A107" t="s">
        <v>179</v>
      </c>
      <c r="B107">
        <v>2.0434373357350001E-3</v>
      </c>
      <c r="C107" s="24">
        <f t="shared" si="20"/>
        <v>5088.6327739886719</v>
      </c>
      <c r="D107" s="29">
        <f t="shared" si="21"/>
        <v>5541.9349634583023</v>
      </c>
      <c r="E107" s="1">
        <f t="shared" si="22"/>
        <v>5541.9349634583023</v>
      </c>
      <c r="F107" s="1">
        <f t="shared" si="23"/>
        <v>5541.9349634583023</v>
      </c>
      <c r="G107" s="1">
        <f t="shared" si="24"/>
        <v>5541.9349634583023</v>
      </c>
      <c r="H107" s="1">
        <f t="shared" si="25"/>
        <v>5541.9349634583023</v>
      </c>
      <c r="I107" s="1">
        <f t="shared" si="26"/>
        <v>5541.9349632335488</v>
      </c>
      <c r="J107" s="1">
        <f t="shared" si="27"/>
        <v>5541.9349632335488</v>
      </c>
      <c r="K107" s="1">
        <f t="shared" si="28"/>
        <v>5541.9349632335488</v>
      </c>
      <c r="L107" s="1">
        <f t="shared" si="29"/>
        <v>5541.9349632335488</v>
      </c>
      <c r="M107" s="1">
        <f t="shared" si="30"/>
        <v>5541.9349632335488</v>
      </c>
      <c r="N107" s="1">
        <f t="shared" si="31"/>
        <v>5541.9349632335488</v>
      </c>
      <c r="O107" s="1">
        <f t="shared" si="32"/>
        <v>5541.9349632335488</v>
      </c>
    </row>
    <row r="108" spans="1:15" x14ac:dyDescent="0.3">
      <c r="A108" t="s">
        <v>180</v>
      </c>
      <c r="B108">
        <v>2.5178727930249998E-3</v>
      </c>
      <c r="C108" s="24">
        <f t="shared" si="20"/>
        <v>6270.0870691064747</v>
      </c>
      <c r="D108" s="29">
        <f t="shared" si="21"/>
        <v>6828.6347817887008</v>
      </c>
      <c r="E108" s="1">
        <f t="shared" si="22"/>
        <v>6828.6347817887008</v>
      </c>
      <c r="F108" s="1">
        <f t="shared" si="23"/>
        <v>6828.6347817887008</v>
      </c>
      <c r="G108" s="1">
        <f t="shared" si="24"/>
        <v>6828.6347817887008</v>
      </c>
      <c r="H108" s="1">
        <f t="shared" si="25"/>
        <v>6828.6347817887008</v>
      </c>
      <c r="I108" s="1">
        <f t="shared" si="26"/>
        <v>6828.6347815117651</v>
      </c>
      <c r="J108" s="1">
        <f t="shared" si="27"/>
        <v>6828.6347815117651</v>
      </c>
      <c r="K108" s="1">
        <f t="shared" si="28"/>
        <v>6828.6347815117651</v>
      </c>
      <c r="L108" s="1">
        <f t="shared" si="29"/>
        <v>6828.6347815117651</v>
      </c>
      <c r="M108" s="1">
        <f t="shared" si="30"/>
        <v>6828.6347815117651</v>
      </c>
      <c r="N108" s="1">
        <f t="shared" si="31"/>
        <v>6828.6347815117651</v>
      </c>
      <c r="O108" s="1">
        <f t="shared" si="32"/>
        <v>6828.6347815117651</v>
      </c>
    </row>
    <row r="109" spans="1:15" x14ac:dyDescent="0.3">
      <c r="A109" t="s">
        <v>104</v>
      </c>
      <c r="B109">
        <v>1.7219055487709999E-3</v>
      </c>
      <c r="C109" s="24">
        <f t="shared" si="20"/>
        <v>4287.9440714718176</v>
      </c>
      <c r="D109" s="29">
        <f t="shared" si="21"/>
        <v>4669.9198441896278</v>
      </c>
      <c r="E109" s="1">
        <f t="shared" si="22"/>
        <v>4669.9198441896278</v>
      </c>
      <c r="F109" s="1">
        <f t="shared" si="23"/>
        <v>4669.9198441896278</v>
      </c>
      <c r="G109" s="1">
        <f t="shared" si="24"/>
        <v>4669.9198441896278</v>
      </c>
      <c r="H109" s="1">
        <f t="shared" si="25"/>
        <v>4669.9198441896278</v>
      </c>
      <c r="I109" s="1">
        <f t="shared" si="26"/>
        <v>4669.9198440002392</v>
      </c>
      <c r="J109" s="1">
        <f t="shared" si="27"/>
        <v>4669.9198440002392</v>
      </c>
      <c r="K109" s="1">
        <f t="shared" si="28"/>
        <v>4669.9198440002392</v>
      </c>
      <c r="L109" s="1">
        <f t="shared" si="29"/>
        <v>4669.9198440002392</v>
      </c>
      <c r="M109" s="1">
        <f t="shared" si="30"/>
        <v>4669.9198440002392</v>
      </c>
      <c r="N109" s="1">
        <f t="shared" si="31"/>
        <v>4669.9198440002392</v>
      </c>
      <c r="O109" s="1">
        <f t="shared" si="32"/>
        <v>4669.9198440002392</v>
      </c>
    </row>
    <row r="110" spans="1:15" x14ac:dyDescent="0.3">
      <c r="A110" t="s">
        <v>105</v>
      </c>
      <c r="B110">
        <v>1.883576635033E-3</v>
      </c>
      <c r="C110" s="24">
        <f t="shared" si="20"/>
        <v>4690.5425626378083</v>
      </c>
      <c r="D110" s="29">
        <f t="shared" si="21"/>
        <v>5108.3823455187385</v>
      </c>
      <c r="E110" s="1">
        <f t="shared" si="22"/>
        <v>5108.3823455187385</v>
      </c>
      <c r="F110" s="1">
        <f t="shared" si="23"/>
        <v>5108.3823455187385</v>
      </c>
      <c r="G110" s="1">
        <f t="shared" si="24"/>
        <v>5108.3823455187385</v>
      </c>
      <c r="H110" s="1">
        <f t="shared" si="25"/>
        <v>5108.3823455187385</v>
      </c>
      <c r="I110" s="1">
        <f t="shared" si="26"/>
        <v>5108.3823453115674</v>
      </c>
      <c r="J110" s="1">
        <f t="shared" si="27"/>
        <v>5108.3823453115674</v>
      </c>
      <c r="K110" s="1">
        <f t="shared" si="28"/>
        <v>5108.3823453115674</v>
      </c>
      <c r="L110" s="1">
        <f t="shared" si="29"/>
        <v>5108.3823453115674</v>
      </c>
      <c r="M110" s="1">
        <f t="shared" si="30"/>
        <v>5108.3823453115674</v>
      </c>
      <c r="N110" s="1">
        <f t="shared" si="31"/>
        <v>5108.3823453115674</v>
      </c>
      <c r="O110" s="1">
        <f t="shared" si="32"/>
        <v>5108.3823453115674</v>
      </c>
    </row>
    <row r="111" spans="1:15" x14ac:dyDescent="0.3">
      <c r="A111" t="s">
        <v>181</v>
      </c>
      <c r="B111">
        <v>1.3274301645797E-2</v>
      </c>
      <c r="C111" s="24">
        <f t="shared" si="20"/>
        <v>33056.088985629773</v>
      </c>
      <c r="D111" s="29">
        <f t="shared" si="21"/>
        <v>36000.769448539955</v>
      </c>
      <c r="E111" s="1">
        <f t="shared" si="22"/>
        <v>36000.769448539955</v>
      </c>
      <c r="F111" s="1">
        <f t="shared" si="23"/>
        <v>36000.769448539955</v>
      </c>
      <c r="G111" s="1">
        <f t="shared" si="24"/>
        <v>36000.769448539955</v>
      </c>
      <c r="H111" s="1">
        <f t="shared" si="25"/>
        <v>36000.769448539955</v>
      </c>
      <c r="I111" s="1">
        <f t="shared" si="26"/>
        <v>36000.769447079947</v>
      </c>
      <c r="J111" s="1">
        <f t="shared" si="27"/>
        <v>36000.769447079947</v>
      </c>
      <c r="K111" s="1">
        <f t="shared" si="28"/>
        <v>36000.769447079947</v>
      </c>
      <c r="L111" s="1">
        <f t="shared" si="29"/>
        <v>36000.769447079947</v>
      </c>
      <c r="M111" s="1">
        <f t="shared" si="30"/>
        <v>36000.769447079947</v>
      </c>
      <c r="N111" s="1">
        <f t="shared" si="31"/>
        <v>36000.769447079947</v>
      </c>
      <c r="O111" s="1">
        <f t="shared" si="32"/>
        <v>36000.769447079947</v>
      </c>
    </row>
    <row r="112" spans="1:15" x14ac:dyDescent="0.3">
      <c r="A112" t="s">
        <v>106</v>
      </c>
      <c r="B112">
        <v>2.8798736113730002E-3</v>
      </c>
      <c r="C112" s="24">
        <f t="shared" si="20"/>
        <v>7171.5530432484111</v>
      </c>
      <c r="D112" s="29">
        <f t="shared" ref="D112:D134" si="33">$D$5*$B112</f>
        <v>7810.4045463514585</v>
      </c>
      <c r="E112" s="1">
        <f t="shared" si="22"/>
        <v>7810.4045463514585</v>
      </c>
      <c r="F112" s="1">
        <f t="shared" si="23"/>
        <v>7810.4045463514585</v>
      </c>
      <c r="G112" s="1">
        <f t="shared" si="24"/>
        <v>7810.4045463514585</v>
      </c>
      <c r="H112" s="1">
        <f t="shared" si="25"/>
        <v>7810.4045463514585</v>
      </c>
      <c r="I112" s="1">
        <f t="shared" si="26"/>
        <v>7810.4045460347079</v>
      </c>
      <c r="J112" s="1">
        <f t="shared" si="27"/>
        <v>7810.4045460347079</v>
      </c>
      <c r="K112" s="1">
        <f t="shared" si="28"/>
        <v>7810.4045460347079</v>
      </c>
      <c r="L112" s="1">
        <f t="shared" si="29"/>
        <v>7810.4045460347079</v>
      </c>
      <c r="M112" s="1">
        <f t="shared" si="30"/>
        <v>7810.4045460347079</v>
      </c>
      <c r="N112" s="1">
        <f t="shared" si="31"/>
        <v>7810.4045460347079</v>
      </c>
      <c r="O112" s="1">
        <f t="shared" si="32"/>
        <v>7810.4045460347079</v>
      </c>
    </row>
    <row r="113" spans="1:15" x14ac:dyDescent="0.3">
      <c r="A113" t="s">
        <v>182</v>
      </c>
      <c r="B113">
        <v>1.2543449471993999E-2</v>
      </c>
      <c r="C113" s="24">
        <f t="shared" si="20"/>
        <v>31236.097611528192</v>
      </c>
      <c r="D113" s="29">
        <f t="shared" si="33"/>
        <v>34018.650817208647</v>
      </c>
      <c r="E113" s="1">
        <f t="shared" si="22"/>
        <v>34018.650817208647</v>
      </c>
      <c r="F113" s="1">
        <f t="shared" si="23"/>
        <v>34018.650817208647</v>
      </c>
      <c r="G113" s="1">
        <f t="shared" si="24"/>
        <v>34018.650817208647</v>
      </c>
      <c r="H113" s="1">
        <f t="shared" si="25"/>
        <v>34018.650817208647</v>
      </c>
      <c r="I113" s="1">
        <f t="shared" si="26"/>
        <v>34018.650815829023</v>
      </c>
      <c r="J113" s="1">
        <f t="shared" si="27"/>
        <v>34018.650815829023</v>
      </c>
      <c r="K113" s="1">
        <f t="shared" si="28"/>
        <v>34018.650815829023</v>
      </c>
      <c r="L113" s="1">
        <f t="shared" si="29"/>
        <v>34018.650815829023</v>
      </c>
      <c r="M113" s="1">
        <f t="shared" si="30"/>
        <v>34018.650815829023</v>
      </c>
      <c r="N113" s="1">
        <f t="shared" si="31"/>
        <v>34018.650815829023</v>
      </c>
      <c r="O113" s="1">
        <f t="shared" si="32"/>
        <v>34018.650815829023</v>
      </c>
    </row>
    <row r="114" spans="1:15" x14ac:dyDescent="0.3">
      <c r="A114" t="s">
        <v>183</v>
      </c>
      <c r="B114">
        <v>2.3934807084559999E-3</v>
      </c>
      <c r="C114" s="24">
        <f t="shared" si="20"/>
        <v>5960.3219359687337</v>
      </c>
      <c r="D114" s="29">
        <f t="shared" si="33"/>
        <v>6491.2753577462481</v>
      </c>
      <c r="E114" s="1">
        <f t="shared" si="22"/>
        <v>6491.2753577462481</v>
      </c>
      <c r="F114" s="1">
        <f t="shared" si="23"/>
        <v>6491.2753577462481</v>
      </c>
      <c r="G114" s="1">
        <f t="shared" si="24"/>
        <v>6491.2753577462481</v>
      </c>
      <c r="H114" s="1">
        <f t="shared" si="25"/>
        <v>6491.2753577462481</v>
      </c>
      <c r="I114" s="1">
        <f t="shared" si="26"/>
        <v>6491.2753574829949</v>
      </c>
      <c r="J114" s="1">
        <f t="shared" si="27"/>
        <v>6491.2753574829949</v>
      </c>
      <c r="K114" s="1">
        <f t="shared" si="28"/>
        <v>6491.2753574829949</v>
      </c>
      <c r="L114" s="1">
        <f t="shared" si="29"/>
        <v>6491.2753574829949</v>
      </c>
      <c r="M114" s="1">
        <f t="shared" si="30"/>
        <v>6491.2753574829949</v>
      </c>
      <c r="N114" s="1">
        <f t="shared" si="31"/>
        <v>6491.2753574829949</v>
      </c>
      <c r="O114" s="1">
        <f t="shared" si="32"/>
        <v>6491.2753574829949</v>
      </c>
    </row>
    <row r="115" spans="1:15" x14ac:dyDescent="0.3">
      <c r="A115" t="s">
        <v>184</v>
      </c>
      <c r="B115">
        <v>4.7407767169806998E-2</v>
      </c>
      <c r="C115" s="24">
        <f t="shared" si="20"/>
        <v>118056.33260348189</v>
      </c>
      <c r="D115" s="29">
        <f t="shared" si="33"/>
        <v>128572.94805340479</v>
      </c>
      <c r="E115" s="1">
        <f t="shared" si="22"/>
        <v>128572.94805340479</v>
      </c>
      <c r="F115" s="1">
        <f t="shared" si="23"/>
        <v>128572.94805340479</v>
      </c>
      <c r="G115" s="1">
        <f t="shared" si="24"/>
        <v>128572.94805340479</v>
      </c>
      <c r="H115" s="1">
        <f t="shared" si="25"/>
        <v>128572.94805340479</v>
      </c>
      <c r="I115" s="1">
        <f t="shared" si="26"/>
        <v>128572.94804819052</v>
      </c>
      <c r="J115" s="1">
        <f t="shared" si="27"/>
        <v>128572.94804819052</v>
      </c>
      <c r="K115" s="1">
        <f t="shared" si="28"/>
        <v>128572.94804819052</v>
      </c>
      <c r="L115" s="1">
        <f t="shared" si="29"/>
        <v>128572.94804819052</v>
      </c>
      <c r="M115" s="1">
        <f t="shared" si="30"/>
        <v>128572.94804819052</v>
      </c>
      <c r="N115" s="1">
        <f t="shared" si="31"/>
        <v>128572.94804819052</v>
      </c>
      <c r="O115" s="1">
        <f t="shared" si="32"/>
        <v>128572.94804819052</v>
      </c>
    </row>
    <row r="116" spans="1:15" x14ac:dyDescent="0.3">
      <c r="A116" t="s">
        <v>107</v>
      </c>
      <c r="B116">
        <v>7.3300890090290003E-3</v>
      </c>
      <c r="C116" s="24">
        <f t="shared" si="20"/>
        <v>18253.621246566243</v>
      </c>
      <c r="D116" s="29">
        <f t="shared" si="33"/>
        <v>19879.67815503756</v>
      </c>
      <c r="E116" s="1">
        <f t="shared" si="22"/>
        <v>19879.67815503756</v>
      </c>
      <c r="F116" s="1">
        <f t="shared" si="23"/>
        <v>19879.67815503756</v>
      </c>
      <c r="G116" s="1">
        <f t="shared" si="24"/>
        <v>19879.67815503756</v>
      </c>
      <c r="H116" s="1">
        <f t="shared" si="25"/>
        <v>19879.67815503756</v>
      </c>
      <c r="I116" s="1">
        <f t="shared" si="26"/>
        <v>19879.67815423134</v>
      </c>
      <c r="J116" s="1">
        <f t="shared" si="27"/>
        <v>19879.67815423134</v>
      </c>
      <c r="K116" s="1">
        <f t="shared" si="28"/>
        <v>19879.67815423134</v>
      </c>
      <c r="L116" s="1">
        <f t="shared" si="29"/>
        <v>19879.67815423134</v>
      </c>
      <c r="M116" s="1">
        <f t="shared" si="30"/>
        <v>19879.67815423134</v>
      </c>
      <c r="N116" s="1">
        <f t="shared" si="31"/>
        <v>19879.67815423134</v>
      </c>
      <c r="O116" s="1">
        <f t="shared" si="32"/>
        <v>19879.67815423134</v>
      </c>
    </row>
    <row r="117" spans="1:15" x14ac:dyDescent="0.3">
      <c r="A117" t="s">
        <v>108</v>
      </c>
      <c r="B117">
        <v>1.4763145882290001E-3</v>
      </c>
      <c r="C117" s="24">
        <f t="shared" si="20"/>
        <v>3676.365635003704</v>
      </c>
      <c r="D117" s="29">
        <f t="shared" si="33"/>
        <v>4003.8611855092704</v>
      </c>
      <c r="E117" s="1">
        <f t="shared" si="22"/>
        <v>4003.8611855092704</v>
      </c>
      <c r="F117" s="1">
        <f t="shared" si="23"/>
        <v>4003.8611855092704</v>
      </c>
      <c r="G117" s="1">
        <f t="shared" si="24"/>
        <v>4003.8611855092704</v>
      </c>
      <c r="H117" s="1">
        <f t="shared" si="25"/>
        <v>4003.8611855092704</v>
      </c>
      <c r="I117" s="1">
        <f t="shared" si="26"/>
        <v>4003.8611853468938</v>
      </c>
      <c r="J117" s="1">
        <f t="shared" si="27"/>
        <v>4003.8611853468938</v>
      </c>
      <c r="K117" s="1">
        <f t="shared" si="28"/>
        <v>4003.8611853468938</v>
      </c>
      <c r="L117" s="1">
        <f t="shared" si="29"/>
        <v>4003.8611853468938</v>
      </c>
      <c r="M117" s="1">
        <f t="shared" si="30"/>
        <v>4003.8611853468938</v>
      </c>
      <c r="N117" s="1">
        <f t="shared" si="31"/>
        <v>4003.8611853468938</v>
      </c>
      <c r="O117" s="1">
        <f t="shared" si="32"/>
        <v>4003.8611853468938</v>
      </c>
    </row>
    <row r="118" spans="1:15" x14ac:dyDescent="0.3">
      <c r="A118" t="s">
        <v>109</v>
      </c>
      <c r="B118">
        <v>3.7475206797569001E-2</v>
      </c>
      <c r="C118" s="24">
        <f t="shared" si="20"/>
        <v>93321.954232338147</v>
      </c>
      <c r="D118" s="29">
        <f t="shared" si="33"/>
        <v>101635.198291792</v>
      </c>
      <c r="E118" s="1">
        <f t="shared" si="22"/>
        <v>101635.198291792</v>
      </c>
      <c r="F118" s="1">
        <f t="shared" si="23"/>
        <v>101635.198291792</v>
      </c>
      <c r="G118" s="1">
        <f t="shared" si="24"/>
        <v>101635.198291792</v>
      </c>
      <c r="H118" s="1">
        <f t="shared" si="25"/>
        <v>101635.198291792</v>
      </c>
      <c r="I118" s="1">
        <f t="shared" si="26"/>
        <v>101635.19828767018</v>
      </c>
      <c r="J118" s="1">
        <f t="shared" si="27"/>
        <v>101635.19828767018</v>
      </c>
      <c r="K118" s="1">
        <f t="shared" si="28"/>
        <v>101635.19828767018</v>
      </c>
      <c r="L118" s="1">
        <f t="shared" si="29"/>
        <v>101635.19828767018</v>
      </c>
      <c r="M118" s="1">
        <f t="shared" si="30"/>
        <v>101635.19828767018</v>
      </c>
      <c r="N118" s="1">
        <f t="shared" si="31"/>
        <v>101635.19828767018</v>
      </c>
      <c r="O118" s="1">
        <f t="shared" si="32"/>
        <v>101635.19828767018</v>
      </c>
    </row>
    <row r="119" spans="1:15" x14ac:dyDescent="0.3">
      <c r="A119" t="s">
        <v>185</v>
      </c>
      <c r="B119">
        <v>2.4158085321226999E-2</v>
      </c>
      <c r="C119" s="24">
        <f t="shared" si="20"/>
        <v>60159.233940096979</v>
      </c>
      <c r="D119" s="29">
        <f t="shared" si="33"/>
        <v>65518.298677733001</v>
      </c>
      <c r="E119" s="1">
        <f t="shared" si="22"/>
        <v>65518.298677733001</v>
      </c>
      <c r="F119" s="1">
        <f t="shared" si="23"/>
        <v>65518.298677733001</v>
      </c>
      <c r="G119" s="1">
        <f t="shared" si="24"/>
        <v>65518.298677733001</v>
      </c>
      <c r="H119" s="1">
        <f t="shared" si="25"/>
        <v>65518.298677733001</v>
      </c>
      <c r="I119" s="1">
        <f t="shared" si="26"/>
        <v>65518.298675075901</v>
      </c>
      <c r="J119" s="1">
        <f t="shared" si="27"/>
        <v>65518.298675075901</v>
      </c>
      <c r="K119" s="1">
        <f t="shared" si="28"/>
        <v>65518.298675075901</v>
      </c>
      <c r="L119" s="1">
        <f t="shared" si="29"/>
        <v>65518.298675075901</v>
      </c>
      <c r="M119" s="1">
        <f t="shared" si="30"/>
        <v>65518.298675075901</v>
      </c>
      <c r="N119" s="1">
        <f t="shared" si="31"/>
        <v>65518.298675075901</v>
      </c>
      <c r="O119" s="1">
        <f t="shared" si="32"/>
        <v>65518.298675075901</v>
      </c>
    </row>
    <row r="120" spans="1:15" x14ac:dyDescent="0.3">
      <c r="A120" t="s">
        <v>186</v>
      </c>
      <c r="B120">
        <v>3.9699752625200002E-3</v>
      </c>
      <c r="C120" s="24">
        <f t="shared" si="20"/>
        <v>9886.1589144436512</v>
      </c>
      <c r="D120" s="29">
        <f t="shared" si="33"/>
        <v>10766.831126490366</v>
      </c>
      <c r="E120" s="1">
        <f t="shared" si="22"/>
        <v>10766.831126490366</v>
      </c>
      <c r="F120" s="1">
        <f t="shared" si="23"/>
        <v>10766.831126490366</v>
      </c>
      <c r="G120" s="1">
        <f t="shared" si="24"/>
        <v>10766.831126490366</v>
      </c>
      <c r="H120" s="1">
        <f t="shared" si="25"/>
        <v>10766.831126490366</v>
      </c>
      <c r="I120" s="1">
        <f t="shared" si="26"/>
        <v>10766.831126053716</v>
      </c>
      <c r="J120" s="1">
        <f t="shared" si="27"/>
        <v>10766.831126053716</v>
      </c>
      <c r="K120" s="1">
        <f t="shared" si="28"/>
        <v>10766.831126053716</v>
      </c>
      <c r="L120" s="1">
        <f t="shared" si="29"/>
        <v>10766.831126053716</v>
      </c>
      <c r="M120" s="1">
        <f t="shared" si="30"/>
        <v>10766.831126053716</v>
      </c>
      <c r="N120" s="1">
        <f t="shared" si="31"/>
        <v>10766.831126053716</v>
      </c>
      <c r="O120" s="1">
        <f t="shared" si="32"/>
        <v>10766.831126053716</v>
      </c>
    </row>
    <row r="121" spans="1:15" x14ac:dyDescent="0.3">
      <c r="A121" t="s">
        <v>187</v>
      </c>
      <c r="B121">
        <v>1.439474275223E-3</v>
      </c>
      <c r="C121" s="24">
        <f t="shared" si="20"/>
        <v>3584.6247135240133</v>
      </c>
      <c r="D121" s="29">
        <f t="shared" si="33"/>
        <v>3903.9478604748801</v>
      </c>
      <c r="E121" s="1">
        <f t="shared" si="22"/>
        <v>3903.9478604748801</v>
      </c>
      <c r="F121" s="1">
        <f t="shared" si="23"/>
        <v>3903.9478604748801</v>
      </c>
      <c r="G121" s="1">
        <f t="shared" si="24"/>
        <v>3903.9478604748801</v>
      </c>
      <c r="H121" s="1">
        <f t="shared" si="25"/>
        <v>3903.9478604748801</v>
      </c>
      <c r="I121" s="1">
        <f t="shared" si="26"/>
        <v>3903.9478603165553</v>
      </c>
      <c r="J121" s="1">
        <f t="shared" si="27"/>
        <v>3903.9478603165553</v>
      </c>
      <c r="K121" s="1">
        <f t="shared" si="28"/>
        <v>3903.9478603165553</v>
      </c>
      <c r="L121" s="1">
        <f t="shared" si="29"/>
        <v>3903.9478603165553</v>
      </c>
      <c r="M121" s="1">
        <f t="shared" si="30"/>
        <v>3903.9478603165553</v>
      </c>
      <c r="N121" s="1">
        <f t="shared" si="31"/>
        <v>3903.9478603165553</v>
      </c>
      <c r="O121" s="1">
        <f t="shared" si="32"/>
        <v>3903.9478603165553</v>
      </c>
    </row>
    <row r="122" spans="1:15" x14ac:dyDescent="0.3">
      <c r="A122" t="s">
        <v>188</v>
      </c>
      <c r="B122">
        <v>1.3441675684990001E-3</v>
      </c>
      <c r="C122" s="24">
        <f t="shared" si="20"/>
        <v>3347.2889151927025</v>
      </c>
      <c r="D122" s="29">
        <f t="shared" si="33"/>
        <v>3645.4698729148554</v>
      </c>
      <c r="E122" s="1">
        <f t="shared" si="22"/>
        <v>3645.4698729148554</v>
      </c>
      <c r="F122" s="1">
        <f t="shared" si="23"/>
        <v>3645.4698729148554</v>
      </c>
      <c r="G122" s="1">
        <f t="shared" si="24"/>
        <v>3645.4698729148554</v>
      </c>
      <c r="H122" s="1">
        <f t="shared" si="25"/>
        <v>3645.4698729148554</v>
      </c>
      <c r="I122" s="1">
        <f t="shared" si="26"/>
        <v>3645.4698727670134</v>
      </c>
      <c r="J122" s="1">
        <f t="shared" si="27"/>
        <v>3645.4698727670134</v>
      </c>
      <c r="K122" s="1">
        <f t="shared" si="28"/>
        <v>3645.4698727670134</v>
      </c>
      <c r="L122" s="1">
        <f t="shared" si="29"/>
        <v>3645.4698727670134</v>
      </c>
      <c r="M122" s="1">
        <f t="shared" si="30"/>
        <v>3645.4698727670134</v>
      </c>
      <c r="N122" s="1">
        <f t="shared" si="31"/>
        <v>3645.4698727670134</v>
      </c>
      <c r="O122" s="1">
        <f t="shared" si="32"/>
        <v>3645.4698727670134</v>
      </c>
    </row>
    <row r="123" spans="1:15" x14ac:dyDescent="0.3">
      <c r="A123" t="s">
        <v>189</v>
      </c>
      <c r="B123">
        <v>4.1809098167809996E-3</v>
      </c>
      <c r="C123" s="24">
        <f t="shared" si="20"/>
        <v>10411.434863555707</v>
      </c>
      <c r="D123" s="29">
        <f t="shared" si="33"/>
        <v>11338.899357219865</v>
      </c>
      <c r="E123" s="1">
        <f t="shared" si="22"/>
        <v>11338.899357219865</v>
      </c>
      <c r="F123" s="1">
        <f t="shared" si="23"/>
        <v>11338.899357219865</v>
      </c>
      <c r="G123" s="1">
        <f t="shared" si="24"/>
        <v>11338.899357219865</v>
      </c>
      <c r="H123" s="1">
        <f t="shared" si="25"/>
        <v>11338.899357219865</v>
      </c>
      <c r="I123" s="1">
        <f t="shared" si="26"/>
        <v>11338.899356760016</v>
      </c>
      <c r="J123" s="1">
        <f t="shared" si="27"/>
        <v>11338.899356760016</v>
      </c>
      <c r="K123" s="1">
        <f t="shared" si="28"/>
        <v>11338.899356760016</v>
      </c>
      <c r="L123" s="1">
        <f t="shared" si="29"/>
        <v>11338.899356760016</v>
      </c>
      <c r="M123" s="1">
        <f t="shared" si="30"/>
        <v>11338.899356760016</v>
      </c>
      <c r="N123" s="1">
        <f t="shared" si="31"/>
        <v>11338.899356760016</v>
      </c>
      <c r="O123" s="1">
        <f t="shared" si="32"/>
        <v>11338.899356760016</v>
      </c>
    </row>
    <row r="124" spans="1:15" x14ac:dyDescent="0.3">
      <c r="A124" t="s">
        <v>190</v>
      </c>
      <c r="B124">
        <v>9.0396413386799996E-4</v>
      </c>
      <c r="C124" s="24">
        <f t="shared" si="20"/>
        <v>2251.0802938111356</v>
      </c>
      <c r="D124" s="29">
        <f t="shared" si="33"/>
        <v>2451.609526549752</v>
      </c>
      <c r="E124" s="1">
        <f t="shared" si="22"/>
        <v>2451.609526549752</v>
      </c>
      <c r="F124" s="1">
        <f t="shared" si="23"/>
        <v>2451.609526549752</v>
      </c>
      <c r="G124" s="1">
        <f t="shared" si="24"/>
        <v>2451.609526549752</v>
      </c>
      <c r="H124" s="1">
        <f t="shared" si="25"/>
        <v>2451.609526549752</v>
      </c>
      <c r="I124" s="1">
        <f t="shared" si="26"/>
        <v>2451.6095264503269</v>
      </c>
      <c r="J124" s="1">
        <f t="shared" si="27"/>
        <v>2451.6095264503269</v>
      </c>
      <c r="K124" s="1">
        <f t="shared" si="28"/>
        <v>2451.6095264503269</v>
      </c>
      <c r="L124" s="1">
        <f t="shared" si="29"/>
        <v>2451.6095264503269</v>
      </c>
      <c r="M124" s="1">
        <f t="shared" si="30"/>
        <v>2451.6095264503269</v>
      </c>
      <c r="N124" s="1">
        <f t="shared" si="31"/>
        <v>2451.6095264503269</v>
      </c>
      <c r="O124" s="1">
        <f t="shared" si="32"/>
        <v>2451.6095264503269</v>
      </c>
    </row>
    <row r="125" spans="1:15" x14ac:dyDescent="0.3">
      <c r="A125" t="s">
        <v>191</v>
      </c>
      <c r="B125">
        <v>3.1030389969649999E-3</v>
      </c>
      <c r="C125" s="24">
        <f t="shared" si="20"/>
        <v>7727.2865983147349</v>
      </c>
      <c r="D125" s="29">
        <f t="shared" si="33"/>
        <v>8415.6435871665308</v>
      </c>
      <c r="E125" s="1">
        <f t="shared" si="22"/>
        <v>8415.6435871665308</v>
      </c>
      <c r="F125" s="1">
        <f t="shared" si="23"/>
        <v>8415.6435871665308</v>
      </c>
      <c r="G125" s="1">
        <f t="shared" si="24"/>
        <v>8415.6435871665308</v>
      </c>
      <c r="H125" s="1">
        <f t="shared" si="25"/>
        <v>8415.6435871665308</v>
      </c>
      <c r="I125" s="1">
        <f t="shared" si="26"/>
        <v>8415.6435868252338</v>
      </c>
      <c r="J125" s="1">
        <f t="shared" si="27"/>
        <v>8415.6435868252338</v>
      </c>
      <c r="K125" s="1">
        <f t="shared" si="28"/>
        <v>8415.6435868252338</v>
      </c>
      <c r="L125" s="1">
        <f t="shared" si="29"/>
        <v>8415.6435868252338</v>
      </c>
      <c r="M125" s="1">
        <f t="shared" si="30"/>
        <v>8415.6435868252338</v>
      </c>
      <c r="N125" s="1">
        <f t="shared" si="31"/>
        <v>8415.6435868252338</v>
      </c>
      <c r="O125" s="1">
        <f t="shared" si="32"/>
        <v>8415.6435868252338</v>
      </c>
    </row>
    <row r="126" spans="1:15" x14ac:dyDescent="0.3">
      <c r="A126" t="s">
        <v>192</v>
      </c>
      <c r="B126">
        <v>2.6440943365750001E-3</v>
      </c>
      <c r="C126" s="24">
        <f t="shared" si="20"/>
        <v>6584.4079793001529</v>
      </c>
      <c r="D126" s="29">
        <f t="shared" si="33"/>
        <v>7170.9558175790226</v>
      </c>
      <c r="E126" s="1">
        <f t="shared" si="22"/>
        <v>7170.9558175790226</v>
      </c>
      <c r="F126" s="1">
        <f t="shared" si="23"/>
        <v>7170.9558175790226</v>
      </c>
      <c r="G126" s="1">
        <f t="shared" si="24"/>
        <v>7170.9558175790226</v>
      </c>
      <c r="H126" s="1">
        <f t="shared" si="25"/>
        <v>7170.9558175790226</v>
      </c>
      <c r="I126" s="1">
        <f t="shared" si="26"/>
        <v>7170.9558172882043</v>
      </c>
      <c r="J126" s="1">
        <f t="shared" si="27"/>
        <v>7170.9558172882043</v>
      </c>
      <c r="K126" s="1">
        <f t="shared" si="28"/>
        <v>7170.9558172882043</v>
      </c>
      <c r="L126" s="1">
        <f t="shared" si="29"/>
        <v>7170.9558172882043</v>
      </c>
      <c r="M126" s="1">
        <f t="shared" si="30"/>
        <v>7170.9558172882043</v>
      </c>
      <c r="N126" s="1">
        <f t="shared" si="31"/>
        <v>7170.9558172882043</v>
      </c>
      <c r="O126" s="1">
        <f t="shared" si="32"/>
        <v>7170.9558172882043</v>
      </c>
    </row>
    <row r="127" spans="1:15" x14ac:dyDescent="0.3">
      <c r="A127" t="s">
        <v>193</v>
      </c>
      <c r="B127">
        <v>2.8579121563380001E-3</v>
      </c>
      <c r="C127" s="24">
        <f t="shared" si="20"/>
        <v>7116.8639280495909</v>
      </c>
      <c r="D127" s="29">
        <f t="shared" si="33"/>
        <v>7750.8436518828712</v>
      </c>
      <c r="E127" s="1">
        <f t="shared" si="22"/>
        <v>7750.8436518828712</v>
      </c>
      <c r="F127" s="1">
        <f t="shared" si="23"/>
        <v>7750.8436518828712</v>
      </c>
      <c r="G127" s="1">
        <f t="shared" si="24"/>
        <v>7750.8436518828712</v>
      </c>
      <c r="H127" s="1">
        <f t="shared" si="25"/>
        <v>7750.8436518828712</v>
      </c>
      <c r="I127" s="1">
        <f t="shared" si="26"/>
        <v>7750.8436515685353</v>
      </c>
      <c r="J127" s="1">
        <f t="shared" si="27"/>
        <v>7750.8436515685353</v>
      </c>
      <c r="K127" s="1">
        <f t="shared" si="28"/>
        <v>7750.8436515685353</v>
      </c>
      <c r="L127" s="1">
        <f t="shared" si="29"/>
        <v>7750.8436515685353</v>
      </c>
      <c r="M127" s="1">
        <f t="shared" si="30"/>
        <v>7750.8436515685353</v>
      </c>
      <c r="N127" s="1">
        <f t="shared" si="31"/>
        <v>7750.8436515685353</v>
      </c>
      <c r="O127" s="1">
        <f t="shared" si="32"/>
        <v>7750.8436515685353</v>
      </c>
    </row>
    <row r="128" spans="1:15" x14ac:dyDescent="0.3">
      <c r="A128" t="s">
        <v>194</v>
      </c>
      <c r="B128">
        <v>3.0852862512586E-2</v>
      </c>
      <c r="C128" s="24">
        <f t="shared" si="20"/>
        <v>76830.781452097217</v>
      </c>
      <c r="D128" s="29">
        <f t="shared" si="33"/>
        <v>83674.969861393474</v>
      </c>
      <c r="E128" s="1">
        <f t="shared" si="22"/>
        <v>83674.969861393474</v>
      </c>
      <c r="F128" s="1">
        <f t="shared" si="23"/>
        <v>83674.969861393474</v>
      </c>
      <c r="G128" s="1">
        <f t="shared" si="24"/>
        <v>83674.969861393474</v>
      </c>
      <c r="H128" s="1">
        <f t="shared" si="25"/>
        <v>83674.969861393474</v>
      </c>
      <c r="I128" s="1">
        <f t="shared" si="26"/>
        <v>83674.96985800004</v>
      </c>
      <c r="J128" s="1">
        <f t="shared" si="27"/>
        <v>83674.96985800004</v>
      </c>
      <c r="K128" s="1">
        <f t="shared" si="28"/>
        <v>83674.96985800004</v>
      </c>
      <c r="L128" s="1">
        <f t="shared" si="29"/>
        <v>83674.96985800004</v>
      </c>
      <c r="M128" s="1">
        <f t="shared" si="30"/>
        <v>83674.96985800004</v>
      </c>
      <c r="N128" s="1">
        <f t="shared" si="31"/>
        <v>83674.96985800004</v>
      </c>
      <c r="O128" s="1">
        <f t="shared" si="32"/>
        <v>83674.96985800004</v>
      </c>
    </row>
    <row r="129" spans="1:15" x14ac:dyDescent="0.3">
      <c r="A129" t="s">
        <v>195</v>
      </c>
      <c r="B129">
        <v>1.475626355615E-3</v>
      </c>
      <c r="C129" s="24">
        <f t="shared" si="20"/>
        <v>3674.6517762156295</v>
      </c>
      <c r="D129" s="29">
        <f t="shared" si="33"/>
        <v>4001.9946538961794</v>
      </c>
      <c r="E129" s="1">
        <f t="shared" si="22"/>
        <v>4001.9946538961794</v>
      </c>
      <c r="F129" s="1">
        <f t="shared" si="23"/>
        <v>4001.9946538961794</v>
      </c>
      <c r="G129" s="1">
        <f t="shared" si="24"/>
        <v>4001.9946538961794</v>
      </c>
      <c r="H129" s="1">
        <f t="shared" si="25"/>
        <v>4001.9946538961794</v>
      </c>
      <c r="I129" s="1">
        <f t="shared" si="26"/>
        <v>4001.9946537338783</v>
      </c>
      <c r="J129" s="1">
        <f t="shared" si="27"/>
        <v>4001.9946537338783</v>
      </c>
      <c r="K129" s="1">
        <f t="shared" si="28"/>
        <v>4001.9946537338783</v>
      </c>
      <c r="L129" s="1">
        <f t="shared" si="29"/>
        <v>4001.9946537338783</v>
      </c>
      <c r="M129" s="1">
        <f t="shared" si="30"/>
        <v>4001.9946537338783</v>
      </c>
      <c r="N129" s="1">
        <f t="shared" si="31"/>
        <v>4001.9946537338783</v>
      </c>
      <c r="O129" s="1">
        <f t="shared" si="32"/>
        <v>4001.9946537338783</v>
      </c>
    </row>
    <row r="130" spans="1:15" x14ac:dyDescent="0.3">
      <c r="A130" t="s">
        <v>196</v>
      </c>
      <c r="B130">
        <v>9.3796250711899998E-4</v>
      </c>
      <c r="C130" s="24">
        <f t="shared" si="20"/>
        <v>2335.7441263455989</v>
      </c>
      <c r="D130" s="29">
        <f t="shared" si="33"/>
        <v>2543.8153261235625</v>
      </c>
      <c r="E130" s="1">
        <f t="shared" si="22"/>
        <v>2543.8153261235625</v>
      </c>
      <c r="F130" s="1">
        <f t="shared" si="23"/>
        <v>2543.8153261235625</v>
      </c>
      <c r="G130" s="1">
        <f t="shared" si="24"/>
        <v>2543.8153261235625</v>
      </c>
      <c r="H130" s="1">
        <f t="shared" si="25"/>
        <v>2543.8153261235625</v>
      </c>
      <c r="I130" s="1">
        <f t="shared" si="26"/>
        <v>2543.8153260203981</v>
      </c>
      <c r="J130" s="1">
        <f t="shared" si="27"/>
        <v>2543.8153260203981</v>
      </c>
      <c r="K130" s="1">
        <f t="shared" si="28"/>
        <v>2543.8153260203981</v>
      </c>
      <c r="L130" s="1">
        <f t="shared" si="29"/>
        <v>2543.8153260203981</v>
      </c>
      <c r="M130" s="1">
        <f t="shared" si="30"/>
        <v>2543.8153260203981</v>
      </c>
      <c r="N130" s="1">
        <f t="shared" si="31"/>
        <v>2543.8153260203981</v>
      </c>
      <c r="O130" s="1">
        <f t="shared" si="32"/>
        <v>2543.8153260203981</v>
      </c>
    </row>
    <row r="131" spans="1:15" x14ac:dyDescent="0.3">
      <c r="A131" t="s">
        <v>197</v>
      </c>
      <c r="B131">
        <v>7.7552673561259999E-3</v>
      </c>
      <c r="C131" s="24">
        <f t="shared" si="20"/>
        <v>19312.413916149093</v>
      </c>
      <c r="D131" s="29">
        <f t="shared" si="33"/>
        <v>21032.789486750964</v>
      </c>
      <c r="E131" s="1">
        <f t="shared" si="22"/>
        <v>21032.789486750964</v>
      </c>
      <c r="F131" s="1">
        <f t="shared" si="23"/>
        <v>21032.789486750964</v>
      </c>
      <c r="G131" s="1">
        <f t="shared" si="24"/>
        <v>21032.789486750964</v>
      </c>
      <c r="H131" s="1">
        <f t="shared" si="25"/>
        <v>21032.789486750964</v>
      </c>
      <c r="I131" s="1">
        <f t="shared" si="26"/>
        <v>21032.789485897978</v>
      </c>
      <c r="J131" s="1">
        <f t="shared" si="27"/>
        <v>21032.789485897978</v>
      </c>
      <c r="K131" s="1">
        <f t="shared" si="28"/>
        <v>21032.789485897978</v>
      </c>
      <c r="L131" s="1">
        <f t="shared" si="29"/>
        <v>21032.789485897978</v>
      </c>
      <c r="M131" s="1">
        <f t="shared" si="30"/>
        <v>21032.789485897978</v>
      </c>
      <c r="N131" s="1">
        <f t="shared" si="31"/>
        <v>21032.789485897978</v>
      </c>
      <c r="O131" s="1">
        <f t="shared" si="32"/>
        <v>21032.789485897978</v>
      </c>
    </row>
    <row r="132" spans="1:15" x14ac:dyDescent="0.3">
      <c r="A132" t="s">
        <v>110</v>
      </c>
      <c r="B132">
        <v>4.6772701717159998E-3</v>
      </c>
      <c r="C132" s="24">
        <f t="shared" si="20"/>
        <v>11647.487237494735</v>
      </c>
      <c r="D132" s="29">
        <f t="shared" si="33"/>
        <v>12685.060923999412</v>
      </c>
      <c r="E132" s="1">
        <f t="shared" si="22"/>
        <v>12685.060923999412</v>
      </c>
      <c r="F132" s="1">
        <f t="shared" si="23"/>
        <v>12685.060923999412</v>
      </c>
      <c r="G132" s="1">
        <f t="shared" si="24"/>
        <v>12685.060923999412</v>
      </c>
      <c r="H132" s="1">
        <f t="shared" si="25"/>
        <v>12685.060923999412</v>
      </c>
      <c r="I132" s="1">
        <f t="shared" si="26"/>
        <v>12685.060923484969</v>
      </c>
      <c r="J132" s="1">
        <f t="shared" si="27"/>
        <v>12685.060923484969</v>
      </c>
      <c r="K132" s="1">
        <f t="shared" si="28"/>
        <v>12685.060923484969</v>
      </c>
      <c r="L132" s="1">
        <f t="shared" si="29"/>
        <v>12685.060923484969</v>
      </c>
      <c r="M132" s="1">
        <f t="shared" si="30"/>
        <v>12685.060923484969</v>
      </c>
      <c r="N132" s="1">
        <f t="shared" si="31"/>
        <v>12685.060923484969</v>
      </c>
      <c r="O132" s="1">
        <f t="shared" si="32"/>
        <v>12685.060923484969</v>
      </c>
    </row>
    <row r="133" spans="1:15" x14ac:dyDescent="0.3">
      <c r="A133" t="s">
        <v>198</v>
      </c>
      <c r="B133">
        <v>1.6985269385427E-2</v>
      </c>
      <c r="C133" s="24">
        <f t="shared" si="20"/>
        <v>42297.259112485466</v>
      </c>
      <c r="D133" s="29">
        <f t="shared" si="33"/>
        <v>46065.155326624154</v>
      </c>
      <c r="E133" s="1">
        <f t="shared" si="22"/>
        <v>46065.155326624154</v>
      </c>
      <c r="F133" s="1">
        <f t="shared" si="23"/>
        <v>46065.155326624154</v>
      </c>
      <c r="G133" s="1">
        <f t="shared" si="24"/>
        <v>46065.155326624154</v>
      </c>
      <c r="H133" s="1">
        <f t="shared" si="25"/>
        <v>46065.155326624154</v>
      </c>
      <c r="I133" s="1">
        <f t="shared" si="26"/>
        <v>46065.155324755979</v>
      </c>
      <c r="J133" s="1">
        <f t="shared" si="27"/>
        <v>46065.155324755979</v>
      </c>
      <c r="K133" s="1">
        <f t="shared" si="28"/>
        <v>46065.155324755979</v>
      </c>
      <c r="L133" s="1">
        <f t="shared" si="29"/>
        <v>46065.155324755979</v>
      </c>
      <c r="M133" s="1">
        <f t="shared" si="30"/>
        <v>46065.155324755979</v>
      </c>
      <c r="N133" s="1">
        <f t="shared" si="31"/>
        <v>46065.155324755979</v>
      </c>
      <c r="O133" s="1">
        <f t="shared" si="32"/>
        <v>46065.155324755979</v>
      </c>
    </row>
    <row r="134" spans="1:15" x14ac:dyDescent="0.3">
      <c r="A134" t="s">
        <v>199</v>
      </c>
      <c r="B134">
        <v>1.742264836427E-3</v>
      </c>
      <c r="C134" s="24">
        <f t="shared" si="20"/>
        <v>4338.6434184053614</v>
      </c>
      <c r="D134" s="29">
        <f t="shared" si="33"/>
        <v>4725.1355565184367</v>
      </c>
      <c r="E134" s="1">
        <f t="shared" si="22"/>
        <v>4725.1355565184367</v>
      </c>
      <c r="F134" s="1">
        <f t="shared" si="23"/>
        <v>4725.1355565184367</v>
      </c>
      <c r="G134" s="1">
        <f t="shared" si="24"/>
        <v>4725.1355565184367</v>
      </c>
      <c r="H134" s="1">
        <f t="shared" si="25"/>
        <v>4725.1355565184367</v>
      </c>
      <c r="I134" s="1">
        <f t="shared" si="26"/>
        <v>4725.1355563268089</v>
      </c>
      <c r="J134" s="1">
        <f t="shared" si="27"/>
        <v>4725.1355563268089</v>
      </c>
      <c r="K134" s="1">
        <f t="shared" si="28"/>
        <v>4725.1355563268089</v>
      </c>
      <c r="L134" s="1">
        <f t="shared" si="29"/>
        <v>4725.1355563268089</v>
      </c>
      <c r="M134" s="1">
        <f t="shared" si="30"/>
        <v>4725.1355563268089</v>
      </c>
      <c r="N134" s="1">
        <f t="shared" si="31"/>
        <v>4725.1355563268089</v>
      </c>
      <c r="O134" s="1">
        <f t="shared" si="32"/>
        <v>4725.1355563268089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084F-ED94-463C-982B-4EBAE24A8694}">
  <dimension ref="A1:K131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9.5546875" customWidth="1"/>
    <col min="2" max="2" width="13.109375" customWidth="1"/>
    <col min="3" max="3" width="21.109375" style="25" customWidth="1"/>
    <col min="4" max="4" width="23.44140625" style="32" customWidth="1"/>
    <col min="5" max="5" width="22.109375" customWidth="1"/>
    <col min="6" max="9" width="19.5546875" bestFit="1" customWidth="1"/>
    <col min="10" max="10" width="20.109375" customWidth="1"/>
    <col min="11" max="11" width="21.88671875" customWidth="1"/>
  </cols>
  <sheetData>
    <row r="1" spans="1:11" x14ac:dyDescent="0.3">
      <c r="B1" s="21"/>
      <c r="C1" s="22" t="s">
        <v>28</v>
      </c>
      <c r="D1" s="30" t="s">
        <v>29</v>
      </c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3" t="s">
        <v>1</v>
      </c>
    </row>
    <row r="2" spans="1:11" x14ac:dyDescent="0.3">
      <c r="A2" s="3" t="s">
        <v>0</v>
      </c>
      <c r="B2" s="3"/>
      <c r="C2" s="23">
        <v>257026678.71000001</v>
      </c>
      <c r="D2" s="29">
        <v>257026678.71000001</v>
      </c>
      <c r="E2" s="1">
        <v>257026678.71000001</v>
      </c>
      <c r="F2" s="1">
        <v>257026678.71000001</v>
      </c>
      <c r="G2" s="1">
        <v>257026678.72</v>
      </c>
      <c r="H2" s="1">
        <v>257026678.72</v>
      </c>
      <c r="I2" s="1">
        <v>257026678.72</v>
      </c>
      <c r="J2" s="2">
        <f>SUM(C2:I2)</f>
        <v>1799186751</v>
      </c>
      <c r="K2" s="2"/>
    </row>
    <row r="3" spans="1:11" x14ac:dyDescent="0.3">
      <c r="A3" s="3" t="s">
        <v>45</v>
      </c>
      <c r="B3" s="3"/>
      <c r="C3" s="24">
        <f>(C2*1.53798603302%)-2597.1</f>
        <v>3950437.3196949898</v>
      </c>
      <c r="D3" s="29">
        <f t="shared" ref="D3:I3" si="0">D2*1.53798603302%</f>
        <v>3953034.4196949899</v>
      </c>
      <c r="E3" s="1">
        <f t="shared" si="0"/>
        <v>3953034.4196949899</v>
      </c>
      <c r="F3" s="1">
        <f t="shared" si="0"/>
        <v>3953034.4196949899</v>
      </c>
      <c r="G3" s="1">
        <f t="shared" si="0"/>
        <v>3953034.4198487885</v>
      </c>
      <c r="H3" s="1">
        <f t="shared" si="0"/>
        <v>3953034.4198487885</v>
      </c>
      <c r="I3" s="1">
        <f t="shared" si="0"/>
        <v>3953034.4198487885</v>
      </c>
      <c r="J3" s="2">
        <f>SUM(C3:I3)</f>
        <v>27668643.838326328</v>
      </c>
    </row>
    <row r="4" spans="1:11" x14ac:dyDescent="0.3">
      <c r="A4" s="3" t="s">
        <v>27</v>
      </c>
      <c r="B4" s="3"/>
      <c r="C4" s="24">
        <f>C3*69.75%</f>
        <v>2755430.0304872557</v>
      </c>
      <c r="D4" s="29">
        <f t="shared" ref="D4:I4" si="1">D3*69.75%</f>
        <v>2757241.5077372557</v>
      </c>
      <c r="E4" s="1">
        <f t="shared" si="1"/>
        <v>2757241.5077372557</v>
      </c>
      <c r="F4" s="1">
        <f t="shared" si="1"/>
        <v>2757241.5077372557</v>
      </c>
      <c r="G4" s="1">
        <f t="shared" si="1"/>
        <v>2757241.50784453</v>
      </c>
      <c r="H4" s="1">
        <f t="shared" si="1"/>
        <v>2757241.50784453</v>
      </c>
      <c r="I4" s="1">
        <f t="shared" si="1"/>
        <v>2757241.50784453</v>
      </c>
      <c r="J4" s="2">
        <f>SUM(C4:I4)</f>
        <v>19298879.077232614</v>
      </c>
    </row>
    <row r="5" spans="1:11" x14ac:dyDescent="0.3">
      <c r="A5" s="3" t="s">
        <v>22</v>
      </c>
      <c r="B5" s="3"/>
      <c r="C5" s="24">
        <f>C3*25%</f>
        <v>987609.32992374746</v>
      </c>
      <c r="D5" s="29">
        <f t="shared" ref="D5:I5" si="2">D3*25%</f>
        <v>988258.60492374748</v>
      </c>
      <c r="E5" s="1">
        <f t="shared" si="2"/>
        <v>988258.60492374748</v>
      </c>
      <c r="F5" s="1">
        <f t="shared" si="2"/>
        <v>988258.60492374748</v>
      </c>
      <c r="G5" s="1">
        <f t="shared" si="2"/>
        <v>988258.60496219713</v>
      </c>
      <c r="H5" s="1">
        <f t="shared" si="2"/>
        <v>988258.60496219713</v>
      </c>
      <c r="I5" s="1">
        <f t="shared" si="2"/>
        <v>988258.60496219713</v>
      </c>
      <c r="J5" s="2">
        <f>SUM(C5:I5)</f>
        <v>6917160.9595815819</v>
      </c>
    </row>
    <row r="6" spans="1:11" x14ac:dyDescent="0.3">
      <c r="A6" s="3" t="s">
        <v>26</v>
      </c>
      <c r="B6" s="3"/>
      <c r="C6" s="24">
        <f>C3*5.25%</f>
        <v>207397.95928398694</v>
      </c>
      <c r="D6" s="29">
        <f t="shared" ref="D6:I6" si="3">D3*5.25%</f>
        <v>207534.30703398696</v>
      </c>
      <c r="E6" s="1">
        <f t="shared" si="3"/>
        <v>207534.30703398696</v>
      </c>
      <c r="F6" s="1">
        <f t="shared" si="3"/>
        <v>207534.30703398696</v>
      </c>
      <c r="G6" s="1">
        <f t="shared" si="3"/>
        <v>207534.30704206138</v>
      </c>
      <c r="H6" s="1">
        <f t="shared" si="3"/>
        <v>207534.30704206138</v>
      </c>
      <c r="I6" s="1">
        <f t="shared" si="3"/>
        <v>207534.30704206138</v>
      </c>
      <c r="J6" s="2">
        <f>SUM(C6:I6)</f>
        <v>1452603.8015121319</v>
      </c>
    </row>
    <row r="7" spans="1:11" x14ac:dyDescent="0.3">
      <c r="C7" s="24"/>
      <c r="D7" s="29"/>
      <c r="J7" s="1"/>
    </row>
    <row r="8" spans="1:11" x14ac:dyDescent="0.3">
      <c r="A8" s="3" t="s">
        <v>23</v>
      </c>
      <c r="B8" s="3"/>
      <c r="C8" s="29">
        <v>2698780.13</v>
      </c>
      <c r="D8" s="29">
        <v>4497966.88</v>
      </c>
      <c r="E8" s="1">
        <v>4497966.87</v>
      </c>
      <c r="F8" s="1">
        <v>4497966.88</v>
      </c>
      <c r="G8" s="1"/>
      <c r="H8" s="1"/>
      <c r="J8" s="2">
        <f t="shared" ref="J8:J9" si="4">SUM(C8:I8)</f>
        <v>16192680.759999998</v>
      </c>
    </row>
    <row r="9" spans="1:11" x14ac:dyDescent="0.3">
      <c r="A9" s="3" t="s">
        <v>46</v>
      </c>
      <c r="B9" s="3"/>
      <c r="C9" s="24">
        <f>C8*1.8887504448%</f>
        <v>50973.22170954902</v>
      </c>
      <c r="D9" s="29">
        <f t="shared" ref="D9:F9" si="5">D8*1.8887504448%</f>
        <v>84955.369452956686</v>
      </c>
      <c r="E9" s="1">
        <f t="shared" si="5"/>
        <v>84955.369264081644</v>
      </c>
      <c r="F9" s="1">
        <f t="shared" si="5"/>
        <v>84955.369452956686</v>
      </c>
      <c r="G9" s="1"/>
      <c r="H9" s="1"/>
      <c r="J9" s="2">
        <f t="shared" si="4"/>
        <v>305839.32987954404</v>
      </c>
    </row>
    <row r="10" spans="1:11" x14ac:dyDescent="0.3">
      <c r="A10" s="3"/>
      <c r="B10" s="3"/>
      <c r="C10" s="24"/>
      <c r="D10" s="29"/>
      <c r="E10" s="1"/>
      <c r="F10" s="1"/>
      <c r="G10" s="1"/>
      <c r="H10" s="1"/>
      <c r="J10" s="2"/>
    </row>
    <row r="11" spans="1:11" x14ac:dyDescent="0.3">
      <c r="A11" s="3" t="s">
        <v>112</v>
      </c>
      <c r="B11" s="3" t="s">
        <v>111</v>
      </c>
      <c r="C11" s="22" t="s">
        <v>28</v>
      </c>
      <c r="D11" s="30" t="s">
        <v>29</v>
      </c>
      <c r="E11" s="3" t="s">
        <v>30</v>
      </c>
      <c r="F11" s="3" t="s">
        <v>31</v>
      </c>
      <c r="G11" s="3" t="s">
        <v>32</v>
      </c>
      <c r="H11" s="3" t="s">
        <v>33</v>
      </c>
      <c r="I11" s="3" t="s">
        <v>34</v>
      </c>
      <c r="J11" s="2"/>
    </row>
    <row r="12" spans="1:11" x14ac:dyDescent="0.3">
      <c r="A12" t="s">
        <v>113</v>
      </c>
      <c r="B12" s="10">
        <v>5.7605785060199999E-3</v>
      </c>
      <c r="C12" s="24">
        <f>$C$4*$B12</f>
        <v>15872.871008466918</v>
      </c>
      <c r="D12" s="29">
        <f>$D$4*$B12</f>
        <v>15883.306165377413</v>
      </c>
      <c r="E12" s="1">
        <f>$E$4*$B12</f>
        <v>15883.306165377413</v>
      </c>
      <c r="F12" s="1">
        <f>$F$4*$B12</f>
        <v>15883.306165377413</v>
      </c>
      <c r="G12" s="1">
        <f>$G$4*$B12</f>
        <v>15883.306165995375</v>
      </c>
      <c r="H12" s="1">
        <f>$H$4*$B12</f>
        <v>15883.306165995375</v>
      </c>
      <c r="I12" s="1">
        <f>$I$4*$B12</f>
        <v>15883.306165995375</v>
      </c>
    </row>
    <row r="13" spans="1:11" x14ac:dyDescent="0.3">
      <c r="A13" t="s">
        <v>78</v>
      </c>
      <c r="B13" s="10">
        <v>1.3649194507410001E-3</v>
      </c>
      <c r="C13" s="24">
        <f t="shared" ref="C13:C44" si="6">$C$4*$B13</f>
        <v>3760.9400437679224</v>
      </c>
      <c r="D13" s="29">
        <f t="shared" ref="D13:D76" si="7">$D$4*$B13</f>
        <v>3763.412564301022</v>
      </c>
      <c r="E13" s="1">
        <f t="shared" ref="E13:E76" si="8">$E$4*$B13</f>
        <v>3763.412564301022</v>
      </c>
      <c r="F13" s="1">
        <f t="shared" ref="F13:F76" si="9">$F$4*$B13</f>
        <v>3763.412564301022</v>
      </c>
      <c r="G13" s="1">
        <f t="shared" ref="G13:G76" si="10">$G$4*$B13</f>
        <v>3763.4125644474429</v>
      </c>
      <c r="H13" s="1">
        <f t="shared" ref="H13:H76" si="11">$H$4*$B13</f>
        <v>3763.4125644474429</v>
      </c>
      <c r="I13" s="1">
        <f t="shared" ref="I13:I76" si="12">$I$4*$B13</f>
        <v>3763.4125644474429</v>
      </c>
    </row>
    <row r="14" spans="1:11" x14ac:dyDescent="0.3">
      <c r="A14" t="s">
        <v>114</v>
      </c>
      <c r="B14" s="10">
        <v>5.0386504680954E-2</v>
      </c>
      <c r="C14" s="24">
        <f t="shared" si="6"/>
        <v>138836.48812918732</v>
      </c>
      <c r="D14" s="29">
        <f t="shared" si="7"/>
        <v>138927.7621361239</v>
      </c>
      <c r="E14" s="1">
        <f t="shared" si="8"/>
        <v>138927.7621361239</v>
      </c>
      <c r="F14" s="1">
        <f t="shared" si="9"/>
        <v>138927.7621361239</v>
      </c>
      <c r="G14" s="1">
        <f t="shared" si="10"/>
        <v>138927.76214152909</v>
      </c>
      <c r="H14" s="1">
        <f t="shared" si="11"/>
        <v>138927.76214152909</v>
      </c>
      <c r="I14" s="1">
        <f t="shared" si="12"/>
        <v>138927.76214152909</v>
      </c>
    </row>
    <row r="15" spans="1:11" x14ac:dyDescent="0.3">
      <c r="A15" t="s">
        <v>79</v>
      </c>
      <c r="B15" s="11">
        <v>2.9908173445600001E-3</v>
      </c>
      <c r="C15" s="24">
        <f t="shared" si="6"/>
        <v>8240.9879269027733</v>
      </c>
      <c r="D15" s="29">
        <f t="shared" si="7"/>
        <v>8246.4057244813503</v>
      </c>
      <c r="E15" s="1">
        <f t="shared" si="8"/>
        <v>8246.4057244813503</v>
      </c>
      <c r="F15" s="1">
        <f t="shared" si="9"/>
        <v>8246.4057244813503</v>
      </c>
      <c r="G15" s="1">
        <f t="shared" si="10"/>
        <v>8246.4057248021873</v>
      </c>
      <c r="H15" s="1">
        <f t="shared" si="11"/>
        <v>8246.4057248021873</v>
      </c>
      <c r="I15" s="1">
        <f t="shared" si="12"/>
        <v>8246.4057248021873</v>
      </c>
    </row>
    <row r="16" spans="1:11" x14ac:dyDescent="0.3">
      <c r="A16" t="s">
        <v>115</v>
      </c>
      <c r="B16" s="10">
        <v>6.6193306844369998E-3</v>
      </c>
      <c r="C16" s="24">
        <f t="shared" si="6"/>
        <v>18239.102549623469</v>
      </c>
      <c r="D16" s="29">
        <f t="shared" si="7"/>
        <v>18251.093316568553</v>
      </c>
      <c r="E16" s="1">
        <f t="shared" si="8"/>
        <v>18251.093316568553</v>
      </c>
      <c r="F16" s="1">
        <f t="shared" si="9"/>
        <v>18251.093316568553</v>
      </c>
      <c r="G16" s="1">
        <f t="shared" si="10"/>
        <v>18251.093317278639</v>
      </c>
      <c r="H16" s="1">
        <f t="shared" si="11"/>
        <v>18251.093317278639</v>
      </c>
      <c r="I16" s="1">
        <f t="shared" si="12"/>
        <v>18251.093317278639</v>
      </c>
    </row>
    <row r="17" spans="1:9" x14ac:dyDescent="0.3">
      <c r="A17" t="s">
        <v>116</v>
      </c>
      <c r="B17" s="10">
        <v>7.640787092763E-3</v>
      </c>
      <c r="C17" s="24">
        <f t="shared" si="6"/>
        <v>21053.654211958583</v>
      </c>
      <c r="D17" s="29">
        <f t="shared" si="7"/>
        <v>21067.495323949217</v>
      </c>
      <c r="E17" s="1">
        <f t="shared" si="8"/>
        <v>21067.495323949217</v>
      </c>
      <c r="F17" s="1">
        <f t="shared" si="9"/>
        <v>21067.495323949217</v>
      </c>
      <c r="G17" s="1">
        <f t="shared" si="10"/>
        <v>21067.495324768875</v>
      </c>
      <c r="H17" s="1">
        <f t="shared" si="11"/>
        <v>21067.495324768875</v>
      </c>
      <c r="I17" s="1">
        <f t="shared" si="12"/>
        <v>21067.495324768875</v>
      </c>
    </row>
    <row r="18" spans="1:9" x14ac:dyDescent="0.3">
      <c r="A18" t="s">
        <v>117</v>
      </c>
      <c r="B18" s="11">
        <v>6.4409481023189998E-3</v>
      </c>
      <c r="C18" s="24">
        <f t="shared" si="6"/>
        <v>17747.581825939673</v>
      </c>
      <c r="D18" s="29">
        <f t="shared" si="7"/>
        <v>17759.249456895453</v>
      </c>
      <c r="E18" s="1">
        <f t="shared" si="8"/>
        <v>17759.249456895453</v>
      </c>
      <c r="F18" s="1">
        <f t="shared" si="9"/>
        <v>17759.249456895453</v>
      </c>
      <c r="G18" s="1">
        <f t="shared" si="10"/>
        <v>17759.249457586404</v>
      </c>
      <c r="H18" s="1">
        <f t="shared" si="11"/>
        <v>17759.249457586404</v>
      </c>
      <c r="I18" s="1">
        <f t="shared" si="12"/>
        <v>17759.249457586404</v>
      </c>
    </row>
    <row r="19" spans="1:9" x14ac:dyDescent="0.3">
      <c r="A19" t="s">
        <v>118</v>
      </c>
      <c r="B19" s="11">
        <v>1.194868774775E-3</v>
      </c>
      <c r="C19" s="24">
        <f t="shared" si="6"/>
        <v>3292.3773045065482</v>
      </c>
      <c r="D19" s="29">
        <f t="shared" si="7"/>
        <v>3294.5417821087885</v>
      </c>
      <c r="E19" s="1">
        <f t="shared" si="8"/>
        <v>3294.5417821087885</v>
      </c>
      <c r="F19" s="1">
        <f t="shared" si="9"/>
        <v>3294.5417821087885</v>
      </c>
      <c r="G19" s="1">
        <f t="shared" si="10"/>
        <v>3294.5417822369673</v>
      </c>
      <c r="H19" s="1">
        <f t="shared" si="11"/>
        <v>3294.5417822369673</v>
      </c>
      <c r="I19" s="1">
        <f t="shared" si="12"/>
        <v>3294.5417822369673</v>
      </c>
    </row>
    <row r="20" spans="1:9" x14ac:dyDescent="0.3">
      <c r="A20" t="s">
        <v>80</v>
      </c>
      <c r="B20" s="11">
        <v>4.2495169127590004E-3</v>
      </c>
      <c r="C20" s="24">
        <f t="shared" si="6"/>
        <v>11709.246516479641</v>
      </c>
      <c r="D20" s="29">
        <f t="shared" si="7"/>
        <v>11716.944419690593</v>
      </c>
      <c r="E20" s="1">
        <f t="shared" si="8"/>
        <v>11716.944419690593</v>
      </c>
      <c r="F20" s="1">
        <f t="shared" si="9"/>
        <v>11716.944419690593</v>
      </c>
      <c r="G20" s="1">
        <f t="shared" si="10"/>
        <v>11716.944420146458</v>
      </c>
      <c r="H20" s="1">
        <f t="shared" si="11"/>
        <v>11716.944420146458</v>
      </c>
      <c r="I20" s="1">
        <f t="shared" si="12"/>
        <v>11716.944420146458</v>
      </c>
    </row>
    <row r="21" spans="1:9" x14ac:dyDescent="0.3">
      <c r="A21" t="s">
        <v>81</v>
      </c>
      <c r="B21" s="11">
        <v>4.9001955500920001E-3</v>
      </c>
      <c r="C21" s="24">
        <f t="shared" si="6"/>
        <v>13502.145973983514</v>
      </c>
      <c r="D21" s="29">
        <f t="shared" si="7"/>
        <v>13511.022566743057</v>
      </c>
      <c r="E21" s="1">
        <f t="shared" si="8"/>
        <v>13511.022566743057</v>
      </c>
      <c r="F21" s="1">
        <f t="shared" si="9"/>
        <v>13511.022566743057</v>
      </c>
      <c r="G21" s="1">
        <f t="shared" si="10"/>
        <v>13511.022567268723</v>
      </c>
      <c r="H21" s="1">
        <f t="shared" si="11"/>
        <v>13511.022567268723</v>
      </c>
      <c r="I21" s="1">
        <f t="shared" si="12"/>
        <v>13511.022567268723</v>
      </c>
    </row>
    <row r="22" spans="1:9" x14ac:dyDescent="0.3">
      <c r="A22" t="s">
        <v>119</v>
      </c>
      <c r="B22" s="11">
        <v>6.6354207046520003E-3</v>
      </c>
      <c r="C22" s="24">
        <f t="shared" si="6"/>
        <v>18283.437474515027</v>
      </c>
      <c r="D22" s="29">
        <f t="shared" si="7"/>
        <v>18295.457388165683</v>
      </c>
      <c r="E22" s="1">
        <f t="shared" si="8"/>
        <v>18295.457388165683</v>
      </c>
      <c r="F22" s="1">
        <f t="shared" si="9"/>
        <v>18295.457388165683</v>
      </c>
      <c r="G22" s="1">
        <f t="shared" si="10"/>
        <v>18295.457388877494</v>
      </c>
      <c r="H22" s="1">
        <f t="shared" si="11"/>
        <v>18295.457388877494</v>
      </c>
      <c r="I22" s="1">
        <f t="shared" si="12"/>
        <v>18295.457388877494</v>
      </c>
    </row>
    <row r="23" spans="1:9" x14ac:dyDescent="0.3">
      <c r="A23" t="s">
        <v>82</v>
      </c>
      <c r="B23" s="11">
        <v>1.4138539022250001E-3</v>
      </c>
      <c r="C23" s="24">
        <f t="shared" si="6"/>
        <v>3895.7755009123575</v>
      </c>
      <c r="D23" s="29">
        <f t="shared" si="7"/>
        <v>3898.3366650910616</v>
      </c>
      <c r="E23" s="1">
        <f t="shared" si="8"/>
        <v>3898.3366650910616</v>
      </c>
      <c r="F23" s="1">
        <f t="shared" si="9"/>
        <v>3898.3366650910616</v>
      </c>
      <c r="G23" s="1">
        <f t="shared" si="10"/>
        <v>3898.3366652427321</v>
      </c>
      <c r="H23" s="1">
        <f t="shared" si="11"/>
        <v>3898.3366652427321</v>
      </c>
      <c r="I23" s="1">
        <f t="shared" si="12"/>
        <v>3898.3366652427321</v>
      </c>
    </row>
    <row r="24" spans="1:9" x14ac:dyDescent="0.3">
      <c r="A24" t="s">
        <v>83</v>
      </c>
      <c r="B24" s="11">
        <v>2.804136234778E-3</v>
      </c>
      <c r="C24" s="24">
        <f t="shared" si="6"/>
        <v>7726.6011908847631</v>
      </c>
      <c r="D24" s="29">
        <f t="shared" si="7"/>
        <v>7731.6808198799636</v>
      </c>
      <c r="E24" s="1">
        <f t="shared" si="8"/>
        <v>7731.6808198799636</v>
      </c>
      <c r="F24" s="1">
        <f t="shared" si="9"/>
        <v>7731.6808198799636</v>
      </c>
      <c r="G24" s="1">
        <f t="shared" si="10"/>
        <v>7731.6808201807762</v>
      </c>
      <c r="H24" s="1">
        <f t="shared" si="11"/>
        <v>7731.6808201807762</v>
      </c>
      <c r="I24" s="1">
        <f t="shared" si="12"/>
        <v>7731.6808201807762</v>
      </c>
    </row>
    <row r="25" spans="1:9" x14ac:dyDescent="0.3">
      <c r="A25" t="s">
        <v>120</v>
      </c>
      <c r="B25" s="11">
        <v>3.3253254157320001E-3</v>
      </c>
      <c r="C25" s="24">
        <f t="shared" si="6"/>
        <v>9162.7015116504717</v>
      </c>
      <c r="D25" s="29">
        <f t="shared" si="7"/>
        <v>9168.7252629899158</v>
      </c>
      <c r="E25" s="1">
        <f t="shared" si="8"/>
        <v>9168.7252629899158</v>
      </c>
      <c r="F25" s="1">
        <f t="shared" si="9"/>
        <v>9168.7252629899158</v>
      </c>
      <c r="G25" s="1">
        <f t="shared" si="10"/>
        <v>9168.7252633466396</v>
      </c>
      <c r="H25" s="1">
        <f t="shared" si="11"/>
        <v>9168.7252633466396</v>
      </c>
      <c r="I25" s="1">
        <f t="shared" si="12"/>
        <v>9168.7252633466396</v>
      </c>
    </row>
    <row r="26" spans="1:9" x14ac:dyDescent="0.3">
      <c r="A26" t="s">
        <v>84</v>
      </c>
      <c r="B26" s="11">
        <v>5.1353612965080002E-3</v>
      </c>
      <c r="C26" s="24">
        <f t="shared" si="6"/>
        <v>14150.128733800111</v>
      </c>
      <c r="D26" s="29">
        <f t="shared" si="7"/>
        <v>14159.431323959267</v>
      </c>
      <c r="E26" s="1">
        <f t="shared" si="8"/>
        <v>14159.431323959267</v>
      </c>
      <c r="F26" s="1">
        <f t="shared" si="9"/>
        <v>14159.431323959267</v>
      </c>
      <c r="G26" s="1">
        <f t="shared" si="10"/>
        <v>14159.431324510158</v>
      </c>
      <c r="H26" s="1">
        <f t="shared" si="11"/>
        <v>14159.431324510158</v>
      </c>
      <c r="I26" s="1">
        <f t="shared" si="12"/>
        <v>14159.431324510158</v>
      </c>
    </row>
    <row r="27" spans="1:9" x14ac:dyDescent="0.3">
      <c r="A27" t="s">
        <v>121</v>
      </c>
      <c r="B27" s="11">
        <v>9.8395917490599998E-3</v>
      </c>
      <c r="C27" s="24">
        <f t="shared" si="6"/>
        <v>27112.306593094545</v>
      </c>
      <c r="D27" s="29">
        <f t="shared" si="7"/>
        <v>27130.130789697254</v>
      </c>
      <c r="E27" s="1">
        <f t="shared" si="8"/>
        <v>27130.130789697254</v>
      </c>
      <c r="F27" s="1">
        <f t="shared" si="9"/>
        <v>27130.130789697254</v>
      </c>
      <c r="G27" s="1">
        <f t="shared" si="10"/>
        <v>27130.130790752792</v>
      </c>
      <c r="H27" s="1">
        <f t="shared" si="11"/>
        <v>27130.130790752792</v>
      </c>
      <c r="I27" s="1">
        <f t="shared" si="12"/>
        <v>27130.130790752792</v>
      </c>
    </row>
    <row r="28" spans="1:9" x14ac:dyDescent="0.3">
      <c r="A28" t="s">
        <v>122</v>
      </c>
      <c r="B28" s="11">
        <v>1.1452829659572001E-2</v>
      </c>
      <c r="C28" s="24">
        <f t="shared" si="6"/>
        <v>31557.470778039824</v>
      </c>
      <c r="D28" s="29">
        <f t="shared" si="7"/>
        <v>31578.217318416264</v>
      </c>
      <c r="E28" s="1">
        <f t="shared" si="8"/>
        <v>31578.217318416264</v>
      </c>
      <c r="F28" s="1">
        <f t="shared" si="9"/>
        <v>31578.217318416264</v>
      </c>
      <c r="G28" s="1">
        <f t="shared" si="10"/>
        <v>31578.21731964486</v>
      </c>
      <c r="H28" s="1">
        <f t="shared" si="11"/>
        <v>31578.21731964486</v>
      </c>
      <c r="I28" s="1">
        <f t="shared" si="12"/>
        <v>31578.21731964486</v>
      </c>
    </row>
    <row r="29" spans="1:9" x14ac:dyDescent="0.3">
      <c r="A29" t="s">
        <v>123</v>
      </c>
      <c r="B29" s="11">
        <v>8.8956815134370003E-3</v>
      </c>
      <c r="C29" s="24">
        <f t="shared" si="6"/>
        <v>24511.427983774629</v>
      </c>
      <c r="D29" s="29">
        <f t="shared" si="7"/>
        <v>24527.542308459466</v>
      </c>
      <c r="E29" s="1">
        <f t="shared" si="8"/>
        <v>24527.542308459466</v>
      </c>
      <c r="F29" s="1">
        <f t="shared" si="9"/>
        <v>24527.542308459466</v>
      </c>
      <c r="G29" s="1">
        <f t="shared" si="10"/>
        <v>24527.542309413744</v>
      </c>
      <c r="H29" s="1">
        <f t="shared" si="11"/>
        <v>24527.542309413744</v>
      </c>
      <c r="I29" s="1">
        <f t="shared" si="12"/>
        <v>24527.542309413744</v>
      </c>
    </row>
    <row r="30" spans="1:9" x14ac:dyDescent="0.3">
      <c r="A30" t="s">
        <v>124</v>
      </c>
      <c r="B30" s="11">
        <v>2.0926117944359999E-3</v>
      </c>
      <c r="C30" s="24">
        <f t="shared" si="6"/>
        <v>5766.0453805407778</v>
      </c>
      <c r="D30" s="29">
        <f t="shared" si="7"/>
        <v>5769.8360991994805</v>
      </c>
      <c r="E30" s="1">
        <f t="shared" si="8"/>
        <v>5769.8360991994805</v>
      </c>
      <c r="F30" s="1">
        <f t="shared" si="9"/>
        <v>5769.8360991994805</v>
      </c>
      <c r="G30" s="1">
        <f t="shared" si="10"/>
        <v>5769.8360994239638</v>
      </c>
      <c r="H30" s="1">
        <f t="shared" si="11"/>
        <v>5769.8360994239638</v>
      </c>
      <c r="I30" s="1">
        <f t="shared" si="12"/>
        <v>5769.8360994239638</v>
      </c>
    </row>
    <row r="31" spans="1:9" x14ac:dyDescent="0.3">
      <c r="A31" t="s">
        <v>125</v>
      </c>
      <c r="B31" s="11">
        <v>9.9501937501169993E-3</v>
      </c>
      <c r="C31" s="24">
        <f t="shared" si="6"/>
        <v>27417.062668238985</v>
      </c>
      <c r="D31" s="29">
        <f t="shared" si="7"/>
        <v>27435.087217850414</v>
      </c>
      <c r="E31" s="1">
        <f t="shared" si="8"/>
        <v>27435.087217850414</v>
      </c>
      <c r="F31" s="1">
        <f t="shared" si="9"/>
        <v>27435.087217850414</v>
      </c>
      <c r="G31" s="1">
        <f t="shared" si="10"/>
        <v>27435.087218917815</v>
      </c>
      <c r="H31" s="1">
        <f t="shared" si="11"/>
        <v>27435.087218917815</v>
      </c>
      <c r="I31" s="1">
        <f t="shared" si="12"/>
        <v>27435.087218917815</v>
      </c>
    </row>
    <row r="32" spans="1:9" x14ac:dyDescent="0.3">
      <c r="A32" t="s">
        <v>126</v>
      </c>
      <c r="B32" s="11">
        <v>9.4284752817260006E-3</v>
      </c>
      <c r="C32" s="24">
        <f t="shared" si="6"/>
        <v>25979.503932974611</v>
      </c>
      <c r="D32" s="29">
        <f t="shared" si="7"/>
        <v>25996.583401449643</v>
      </c>
      <c r="E32" s="1">
        <f t="shared" si="8"/>
        <v>25996.583401449643</v>
      </c>
      <c r="F32" s="1">
        <f t="shared" si="9"/>
        <v>25996.583401449643</v>
      </c>
      <c r="G32" s="1">
        <f t="shared" si="10"/>
        <v>25996.583402461078</v>
      </c>
      <c r="H32" s="1">
        <f t="shared" si="11"/>
        <v>25996.583402461078</v>
      </c>
      <c r="I32" s="1">
        <f t="shared" si="12"/>
        <v>25996.583402461078</v>
      </c>
    </row>
    <row r="33" spans="1:9" x14ac:dyDescent="0.3">
      <c r="A33" t="s">
        <v>127</v>
      </c>
      <c r="B33" s="11">
        <v>1.858592042741E-3</v>
      </c>
      <c r="C33" s="24">
        <f t="shared" si="6"/>
        <v>5121.2203289932049</v>
      </c>
      <c r="D33" s="29">
        <f t="shared" si="7"/>
        <v>5124.5871261956609</v>
      </c>
      <c r="E33" s="1">
        <f t="shared" si="8"/>
        <v>5124.5871261956609</v>
      </c>
      <c r="F33" s="1">
        <f t="shared" si="9"/>
        <v>5124.5871261956609</v>
      </c>
      <c r="G33" s="1">
        <f t="shared" si="10"/>
        <v>5124.5871263950403</v>
      </c>
      <c r="H33" s="1">
        <f t="shared" si="11"/>
        <v>5124.5871263950403</v>
      </c>
      <c r="I33" s="1">
        <f t="shared" si="12"/>
        <v>5124.5871263950403</v>
      </c>
    </row>
    <row r="34" spans="1:9" x14ac:dyDescent="0.3">
      <c r="A34" t="s">
        <v>128</v>
      </c>
      <c r="B34" s="11">
        <v>1.0745949597289999E-3</v>
      </c>
      <c r="C34" s="24">
        <f t="shared" si="6"/>
        <v>2960.9712226475294</v>
      </c>
      <c r="D34" s="29">
        <f t="shared" si="7"/>
        <v>2962.9178269700433</v>
      </c>
      <c r="E34" s="1">
        <f t="shared" si="8"/>
        <v>2962.9178269700433</v>
      </c>
      <c r="F34" s="1">
        <f t="shared" si="9"/>
        <v>2962.9178269700433</v>
      </c>
      <c r="G34" s="1">
        <f t="shared" si="10"/>
        <v>2962.9178270853199</v>
      </c>
      <c r="H34" s="1">
        <f t="shared" si="11"/>
        <v>2962.9178270853199</v>
      </c>
      <c r="I34" s="1">
        <f t="shared" si="12"/>
        <v>2962.9178270853199</v>
      </c>
    </row>
    <row r="35" spans="1:9" x14ac:dyDescent="0.3">
      <c r="A35" t="s">
        <v>85</v>
      </c>
      <c r="B35" s="11">
        <v>5.7726424449150004E-3</v>
      </c>
      <c r="C35" s="24">
        <f t="shared" si="6"/>
        <v>15906.112347984166</v>
      </c>
      <c r="D35" s="29">
        <f t="shared" si="7"/>
        <v>15916.569358445513</v>
      </c>
      <c r="E35" s="1">
        <f t="shared" si="8"/>
        <v>15916.569358445513</v>
      </c>
      <c r="F35" s="1">
        <f t="shared" si="9"/>
        <v>15916.569358445513</v>
      </c>
      <c r="G35" s="1">
        <f t="shared" si="10"/>
        <v>15916.56935906477</v>
      </c>
      <c r="H35" s="1">
        <f t="shared" si="11"/>
        <v>15916.56935906477</v>
      </c>
      <c r="I35" s="1">
        <f t="shared" si="12"/>
        <v>15916.56935906477</v>
      </c>
    </row>
    <row r="36" spans="1:9" x14ac:dyDescent="0.3">
      <c r="A36" t="s">
        <v>86</v>
      </c>
      <c r="B36" s="11">
        <v>2.8109947191430002E-3</v>
      </c>
      <c r="C36" s="24">
        <f t="shared" si="6"/>
        <v>7745.4992646677119</v>
      </c>
      <c r="D36" s="29">
        <f t="shared" si="7"/>
        <v>7750.5913176513095</v>
      </c>
      <c r="E36" s="1">
        <f t="shared" si="8"/>
        <v>7750.5913176513095</v>
      </c>
      <c r="F36" s="1">
        <f t="shared" si="9"/>
        <v>7750.5913176513095</v>
      </c>
      <c r="G36" s="1">
        <f t="shared" si="10"/>
        <v>7750.591317952857</v>
      </c>
      <c r="H36" s="1">
        <f t="shared" si="11"/>
        <v>7750.591317952857</v>
      </c>
      <c r="I36" s="1">
        <f t="shared" si="12"/>
        <v>7750.591317952857</v>
      </c>
    </row>
    <row r="37" spans="1:9" x14ac:dyDescent="0.3">
      <c r="A37" t="s">
        <v>129</v>
      </c>
      <c r="B37" s="11">
        <v>1.7390652700249999E-3</v>
      </c>
      <c r="C37" s="24">
        <f t="shared" si="6"/>
        <v>4791.8726700043126</v>
      </c>
      <c r="D37" s="29">
        <f t="shared" si="7"/>
        <v>4795.0229471772282</v>
      </c>
      <c r="E37" s="1">
        <f t="shared" si="8"/>
        <v>4795.0229471772282</v>
      </c>
      <c r="F37" s="1">
        <f t="shared" si="9"/>
        <v>4795.0229471772282</v>
      </c>
      <c r="G37" s="1">
        <f t="shared" si="10"/>
        <v>4795.0229473637855</v>
      </c>
      <c r="H37" s="1">
        <f t="shared" si="11"/>
        <v>4795.0229473637855</v>
      </c>
      <c r="I37" s="1">
        <f t="shared" si="12"/>
        <v>4795.0229473637855</v>
      </c>
    </row>
    <row r="38" spans="1:9" x14ac:dyDescent="0.3">
      <c r="A38" t="s">
        <v>130</v>
      </c>
      <c r="B38" s="11">
        <v>1.1394859174804E-2</v>
      </c>
      <c r="C38" s="24">
        <f t="shared" si="6"/>
        <v>31397.73716342817</v>
      </c>
      <c r="D38" s="29">
        <f t="shared" si="7"/>
        <v>31418.378691590282</v>
      </c>
      <c r="E38" s="1">
        <f t="shared" si="8"/>
        <v>31418.378691590282</v>
      </c>
      <c r="F38" s="1">
        <f t="shared" si="9"/>
        <v>31418.378691590282</v>
      </c>
      <c r="G38" s="1">
        <f t="shared" si="10"/>
        <v>31418.378692812657</v>
      </c>
      <c r="H38" s="1">
        <f t="shared" si="11"/>
        <v>31418.378692812657</v>
      </c>
      <c r="I38" s="1">
        <f t="shared" si="12"/>
        <v>31418.378692812657</v>
      </c>
    </row>
    <row r="39" spans="1:9" x14ac:dyDescent="0.3">
      <c r="A39" t="s">
        <v>131</v>
      </c>
      <c r="B39" s="11">
        <v>4.4207140602835003E-2</v>
      </c>
      <c r="C39" s="24">
        <f t="shared" si="6"/>
        <v>121809.68277902405</v>
      </c>
      <c r="D39" s="29">
        <f t="shared" si="7"/>
        <v>121889.76300851363</v>
      </c>
      <c r="E39" s="1">
        <f t="shared" si="8"/>
        <v>121889.76300851363</v>
      </c>
      <c r="F39" s="1">
        <f t="shared" si="9"/>
        <v>121889.76300851363</v>
      </c>
      <c r="G39" s="1">
        <f t="shared" si="10"/>
        <v>121889.76301325593</v>
      </c>
      <c r="H39" s="1">
        <f t="shared" si="11"/>
        <v>121889.76301325593</v>
      </c>
      <c r="I39" s="1">
        <f t="shared" si="12"/>
        <v>121889.76301325593</v>
      </c>
    </row>
    <row r="40" spans="1:9" x14ac:dyDescent="0.3">
      <c r="A40" t="s">
        <v>132</v>
      </c>
      <c r="B40" s="11">
        <v>2.2139632577780001E-3</v>
      </c>
      <c r="C40" s="24">
        <f t="shared" si="6"/>
        <v>6100.4208468768984</v>
      </c>
      <c r="D40" s="29">
        <f t="shared" si="7"/>
        <v>6104.4313909506991</v>
      </c>
      <c r="E40" s="1">
        <f t="shared" si="8"/>
        <v>6104.4313909506991</v>
      </c>
      <c r="F40" s="1">
        <f t="shared" si="9"/>
        <v>6104.4313909506991</v>
      </c>
      <c r="G40" s="1">
        <f t="shared" si="10"/>
        <v>6104.4313911882009</v>
      </c>
      <c r="H40" s="1">
        <f t="shared" si="11"/>
        <v>6104.4313911882009</v>
      </c>
      <c r="I40" s="1">
        <f t="shared" si="12"/>
        <v>6104.4313911882009</v>
      </c>
    </row>
    <row r="41" spans="1:9" x14ac:dyDescent="0.3">
      <c r="A41" t="s">
        <v>133</v>
      </c>
      <c r="B41" s="11">
        <v>6.0217794723449996E-3</v>
      </c>
      <c r="C41" s="24">
        <f t="shared" si="6"/>
        <v>16592.591995071114</v>
      </c>
      <c r="D41" s="29">
        <f t="shared" si="7"/>
        <v>16603.500311589782</v>
      </c>
      <c r="E41" s="1">
        <f t="shared" si="8"/>
        <v>16603.500311589782</v>
      </c>
      <c r="F41" s="1">
        <f t="shared" si="9"/>
        <v>16603.500311589782</v>
      </c>
      <c r="G41" s="1">
        <f t="shared" si="10"/>
        <v>16603.500312235767</v>
      </c>
      <c r="H41" s="1">
        <f t="shared" si="11"/>
        <v>16603.500312235767</v>
      </c>
      <c r="I41" s="1">
        <f t="shared" si="12"/>
        <v>16603.500312235767</v>
      </c>
    </row>
    <row r="42" spans="1:9" x14ac:dyDescent="0.3">
      <c r="A42" t="s">
        <v>87</v>
      </c>
      <c r="B42" s="11">
        <v>1.1502115379896E-2</v>
      </c>
      <c r="C42" s="24">
        <f t="shared" si="6"/>
        <v>31693.27413189477</v>
      </c>
      <c r="D42" s="29">
        <f t="shared" si="7"/>
        <v>31714.109952232324</v>
      </c>
      <c r="E42" s="1">
        <f t="shared" si="8"/>
        <v>31714.109952232324</v>
      </c>
      <c r="F42" s="1">
        <f t="shared" si="9"/>
        <v>31714.109952232324</v>
      </c>
      <c r="G42" s="1">
        <f t="shared" si="10"/>
        <v>31714.109953466206</v>
      </c>
      <c r="H42" s="1">
        <f t="shared" si="11"/>
        <v>31714.109953466206</v>
      </c>
      <c r="I42" s="1">
        <f t="shared" si="12"/>
        <v>31714.109953466206</v>
      </c>
    </row>
    <row r="43" spans="1:9" x14ac:dyDescent="0.3">
      <c r="A43" t="s">
        <v>88</v>
      </c>
      <c r="B43" s="11">
        <v>3.657951576014E-3</v>
      </c>
      <c r="C43" s="24">
        <f t="shared" si="6"/>
        <v>10079.22962261716</v>
      </c>
      <c r="D43" s="29">
        <f t="shared" si="7"/>
        <v>10085.855918678712</v>
      </c>
      <c r="E43" s="1">
        <f t="shared" si="8"/>
        <v>10085.855918678712</v>
      </c>
      <c r="F43" s="1">
        <f t="shared" si="9"/>
        <v>10085.855918678712</v>
      </c>
      <c r="G43" s="1">
        <f t="shared" si="10"/>
        <v>10085.855919071117</v>
      </c>
      <c r="H43" s="1">
        <f t="shared" si="11"/>
        <v>10085.855919071117</v>
      </c>
      <c r="I43" s="1">
        <f t="shared" si="12"/>
        <v>10085.855919071117</v>
      </c>
    </row>
    <row r="44" spans="1:9" x14ac:dyDescent="0.3">
      <c r="A44" t="s">
        <v>89</v>
      </c>
      <c r="B44" s="11">
        <v>2.5521715726589999E-3</v>
      </c>
      <c r="C44" s="24">
        <f t="shared" si="6"/>
        <v>7032.3301942604949</v>
      </c>
      <c r="D44" s="29">
        <f t="shared" si="7"/>
        <v>7036.9533950024634</v>
      </c>
      <c r="E44" s="1">
        <f t="shared" si="8"/>
        <v>7036.9533950024634</v>
      </c>
      <c r="F44" s="1">
        <f t="shared" si="9"/>
        <v>7036.9533950024634</v>
      </c>
      <c r="G44" s="1">
        <f t="shared" si="10"/>
        <v>7036.9533952762467</v>
      </c>
      <c r="H44" s="1">
        <f t="shared" si="11"/>
        <v>7036.9533952762467</v>
      </c>
      <c r="I44" s="1">
        <f t="shared" si="12"/>
        <v>7036.9533952762467</v>
      </c>
    </row>
    <row r="45" spans="1:9" x14ac:dyDescent="0.3">
      <c r="A45" t="s">
        <v>90</v>
      </c>
      <c r="B45" s="11">
        <v>1.973054822135E-3</v>
      </c>
      <c r="C45" s="24">
        <f t="shared" ref="C45:C76" si="13">$C$4*$B45</f>
        <v>5436.6145087084697</v>
      </c>
      <c r="D45" s="29">
        <f t="shared" si="7"/>
        <v>5440.1886526317703</v>
      </c>
      <c r="E45" s="1">
        <f t="shared" si="8"/>
        <v>5440.1886526317703</v>
      </c>
      <c r="F45" s="1">
        <f t="shared" si="9"/>
        <v>5440.1886526317703</v>
      </c>
      <c r="G45" s="1">
        <f t="shared" si="10"/>
        <v>5440.1886528434279</v>
      </c>
      <c r="H45" s="1">
        <f t="shared" si="11"/>
        <v>5440.1886528434279</v>
      </c>
      <c r="I45" s="1">
        <f t="shared" si="12"/>
        <v>5440.1886528434279</v>
      </c>
    </row>
    <row r="46" spans="1:9" x14ac:dyDescent="0.3">
      <c r="A46" t="s">
        <v>134</v>
      </c>
      <c r="B46" s="11">
        <v>2.1694093353579998E-3</v>
      </c>
      <c r="C46" s="24">
        <f t="shared" si="13"/>
        <v>5977.6556310648302</v>
      </c>
      <c r="D46" s="29">
        <f t="shared" si="7"/>
        <v>5981.5854667217691</v>
      </c>
      <c r="E46" s="1">
        <f t="shared" si="8"/>
        <v>5981.5854667217691</v>
      </c>
      <c r="F46" s="1">
        <f t="shared" si="9"/>
        <v>5981.5854667217691</v>
      </c>
      <c r="G46" s="1">
        <f t="shared" si="10"/>
        <v>5981.5854669544915</v>
      </c>
      <c r="H46" s="1">
        <f t="shared" si="11"/>
        <v>5981.5854669544915</v>
      </c>
      <c r="I46" s="1">
        <f t="shared" si="12"/>
        <v>5981.5854669544915</v>
      </c>
    </row>
    <row r="47" spans="1:9" x14ac:dyDescent="0.3">
      <c r="A47" t="s">
        <v>135</v>
      </c>
      <c r="B47" s="11">
        <v>2.3295911053160001E-3</v>
      </c>
      <c r="C47" s="24">
        <f t="shared" si="13"/>
        <v>6419.0252903437058</v>
      </c>
      <c r="D47" s="29">
        <f t="shared" si="7"/>
        <v>6423.2452916327875</v>
      </c>
      <c r="E47" s="1">
        <f t="shared" si="8"/>
        <v>6423.2452916327875</v>
      </c>
      <c r="F47" s="1">
        <f t="shared" si="9"/>
        <v>6423.2452916327875</v>
      </c>
      <c r="G47" s="1">
        <f t="shared" si="10"/>
        <v>6423.245291882693</v>
      </c>
      <c r="H47" s="1">
        <f t="shared" si="11"/>
        <v>6423.245291882693</v>
      </c>
      <c r="I47" s="1">
        <f t="shared" si="12"/>
        <v>6423.245291882693</v>
      </c>
    </row>
    <row r="48" spans="1:9" x14ac:dyDescent="0.3">
      <c r="A48" t="s">
        <v>136</v>
      </c>
      <c r="B48" s="11">
        <v>3.507169823793E-3</v>
      </c>
      <c r="C48" s="24">
        <f t="shared" si="13"/>
        <v>9663.7610544979289</v>
      </c>
      <c r="D48" s="29">
        <f t="shared" si="7"/>
        <v>9670.1142128456158</v>
      </c>
      <c r="E48" s="1">
        <f t="shared" si="8"/>
        <v>9670.1142128456158</v>
      </c>
      <c r="F48" s="1">
        <f t="shared" si="9"/>
        <v>9670.1142128456158</v>
      </c>
      <c r="G48" s="1">
        <f t="shared" si="10"/>
        <v>9670.1142132218465</v>
      </c>
      <c r="H48" s="1">
        <f t="shared" si="11"/>
        <v>9670.1142132218465</v>
      </c>
      <c r="I48" s="1">
        <f t="shared" si="12"/>
        <v>9670.1142132218465</v>
      </c>
    </row>
    <row r="49" spans="1:9" x14ac:dyDescent="0.3">
      <c r="A49" t="s">
        <v>137</v>
      </c>
      <c r="B49" s="11">
        <v>5.6165423870890002E-3</v>
      </c>
      <c r="C49" s="24">
        <f t="shared" si="13"/>
        <v>15475.989560889608</v>
      </c>
      <c r="D49" s="29">
        <f t="shared" si="7"/>
        <v>15486.16379964748</v>
      </c>
      <c r="E49" s="1">
        <f t="shared" si="8"/>
        <v>15486.16379964748</v>
      </c>
      <c r="F49" s="1">
        <f t="shared" si="9"/>
        <v>15486.16379964748</v>
      </c>
      <c r="G49" s="1">
        <f t="shared" si="10"/>
        <v>15486.163800249991</v>
      </c>
      <c r="H49" s="1">
        <f t="shared" si="11"/>
        <v>15486.163800249991</v>
      </c>
      <c r="I49" s="1">
        <f t="shared" si="12"/>
        <v>15486.163800249991</v>
      </c>
    </row>
    <row r="50" spans="1:9" x14ac:dyDescent="0.3">
      <c r="A50" t="s">
        <v>138</v>
      </c>
      <c r="B50" s="11">
        <v>7.6455649847700002E-4</v>
      </c>
      <c r="C50" s="24">
        <f t="shared" si="13"/>
        <v>2106.6819359077094</v>
      </c>
      <c r="D50" s="29">
        <f t="shared" si="7"/>
        <v>2108.0669126110402</v>
      </c>
      <c r="E50" s="1">
        <f t="shared" si="8"/>
        <v>2108.0669126110402</v>
      </c>
      <c r="F50" s="1">
        <f t="shared" si="9"/>
        <v>2108.0669126110402</v>
      </c>
      <c r="G50" s="1">
        <f t="shared" si="10"/>
        <v>2108.0669126930575</v>
      </c>
      <c r="H50" s="1">
        <f t="shared" si="11"/>
        <v>2108.0669126930575</v>
      </c>
      <c r="I50" s="1">
        <f t="shared" si="12"/>
        <v>2108.0669126930575</v>
      </c>
    </row>
    <row r="51" spans="1:9" x14ac:dyDescent="0.3">
      <c r="A51" t="s">
        <v>139</v>
      </c>
      <c r="B51" s="11">
        <v>0.190624622261821</v>
      </c>
      <c r="C51" s="24">
        <f t="shared" si="13"/>
        <v>525252.80873051099</v>
      </c>
      <c r="D51" s="29">
        <f t="shared" si="7"/>
        <v>525598.12089702813</v>
      </c>
      <c r="E51" s="1">
        <f t="shared" si="8"/>
        <v>525598.12089702813</v>
      </c>
      <c r="F51" s="1">
        <f t="shared" si="9"/>
        <v>525598.12089702813</v>
      </c>
      <c r="G51" s="1">
        <f t="shared" si="10"/>
        <v>525598.1209174773</v>
      </c>
      <c r="H51" s="1">
        <f t="shared" si="11"/>
        <v>525598.1209174773</v>
      </c>
      <c r="I51" s="1">
        <f t="shared" si="12"/>
        <v>525598.1209174773</v>
      </c>
    </row>
    <row r="52" spans="1:9" x14ac:dyDescent="0.3">
      <c r="A52" t="s">
        <v>140</v>
      </c>
      <c r="B52" s="11">
        <v>3.0990192734519999E-3</v>
      </c>
      <c r="C52" s="24">
        <f t="shared" si="13"/>
        <v>8539.1307711284371</v>
      </c>
      <c r="D52" s="29">
        <f t="shared" si="7"/>
        <v>8544.744574039607</v>
      </c>
      <c r="E52" s="1">
        <f t="shared" si="8"/>
        <v>8544.744574039607</v>
      </c>
      <c r="F52" s="1">
        <f t="shared" si="9"/>
        <v>8544.744574039607</v>
      </c>
      <c r="G52" s="1">
        <f t="shared" si="10"/>
        <v>8544.7445743720527</v>
      </c>
      <c r="H52" s="1">
        <f t="shared" si="11"/>
        <v>8544.7445743720527</v>
      </c>
      <c r="I52" s="1">
        <f t="shared" si="12"/>
        <v>8544.7445743720527</v>
      </c>
    </row>
    <row r="53" spans="1:9" x14ac:dyDescent="0.3">
      <c r="A53" t="s">
        <v>141</v>
      </c>
      <c r="B53" s="11">
        <v>4.5823687751919999E-3</v>
      </c>
      <c r="C53" s="24">
        <f t="shared" si="13"/>
        <v>12626.39653393114</v>
      </c>
      <c r="D53" s="29">
        <f t="shared" si="7"/>
        <v>12634.697390718511</v>
      </c>
      <c r="E53" s="1">
        <f t="shared" si="8"/>
        <v>12634.697390718511</v>
      </c>
      <c r="F53" s="1">
        <f t="shared" si="9"/>
        <v>12634.697390718511</v>
      </c>
      <c r="G53" s="1">
        <f t="shared" si="10"/>
        <v>12634.697391210082</v>
      </c>
      <c r="H53" s="1">
        <f t="shared" si="11"/>
        <v>12634.697391210082</v>
      </c>
      <c r="I53" s="1">
        <f t="shared" si="12"/>
        <v>12634.697391210082</v>
      </c>
    </row>
    <row r="54" spans="1:9" x14ac:dyDescent="0.3">
      <c r="A54" t="s">
        <v>91</v>
      </c>
      <c r="B54" s="11">
        <v>2.1934005202969998E-3</v>
      </c>
      <c r="C54" s="24">
        <f t="shared" si="13"/>
        <v>6043.7616625127248</v>
      </c>
      <c r="D54" s="29">
        <f t="shared" si="7"/>
        <v>6047.7349576553806</v>
      </c>
      <c r="E54" s="1">
        <f t="shared" si="8"/>
        <v>6047.7349576553806</v>
      </c>
      <c r="F54" s="1">
        <f t="shared" si="9"/>
        <v>6047.7349576553806</v>
      </c>
      <c r="G54" s="1">
        <f t="shared" si="10"/>
        <v>6047.734957890676</v>
      </c>
      <c r="H54" s="1">
        <f t="shared" si="11"/>
        <v>6047.734957890676</v>
      </c>
      <c r="I54" s="1">
        <f t="shared" si="12"/>
        <v>6047.734957890676</v>
      </c>
    </row>
    <row r="55" spans="1:9" x14ac:dyDescent="0.3">
      <c r="A55" t="s">
        <v>142</v>
      </c>
      <c r="B55" s="11">
        <v>7.7129927075369996E-3</v>
      </c>
      <c r="C55" s="24">
        <f t="shared" si="13"/>
        <v>21252.611731276655</v>
      </c>
      <c r="D55" s="29">
        <f t="shared" si="7"/>
        <v>21266.583642095775</v>
      </c>
      <c r="E55" s="1">
        <f t="shared" si="8"/>
        <v>21266.583642095775</v>
      </c>
      <c r="F55" s="1">
        <f t="shared" si="9"/>
        <v>21266.583642095775</v>
      </c>
      <c r="G55" s="1">
        <f t="shared" si="10"/>
        <v>21266.583642923182</v>
      </c>
      <c r="H55" s="1">
        <f t="shared" si="11"/>
        <v>21266.583642923182</v>
      </c>
      <c r="I55" s="1">
        <f t="shared" si="12"/>
        <v>21266.583642923182</v>
      </c>
    </row>
    <row r="56" spans="1:9" x14ac:dyDescent="0.3">
      <c r="A56" t="s">
        <v>143</v>
      </c>
      <c r="B56" s="11">
        <v>1.1406408131328E-2</v>
      </c>
      <c r="C56" s="24">
        <f t="shared" si="13"/>
        <v>31429.559505055193</v>
      </c>
      <c r="D56" s="29">
        <f t="shared" si="7"/>
        <v>31450.221953889308</v>
      </c>
      <c r="E56" s="1">
        <f t="shared" si="8"/>
        <v>31450.221953889308</v>
      </c>
      <c r="F56" s="1">
        <f t="shared" si="9"/>
        <v>31450.221953889308</v>
      </c>
      <c r="G56" s="1">
        <f t="shared" si="10"/>
        <v>31450.221955112924</v>
      </c>
      <c r="H56" s="1">
        <f t="shared" si="11"/>
        <v>31450.221955112924</v>
      </c>
      <c r="I56" s="1">
        <f t="shared" si="12"/>
        <v>31450.221955112924</v>
      </c>
    </row>
    <row r="57" spans="1:9" x14ac:dyDescent="0.3">
      <c r="A57" t="s">
        <v>144</v>
      </c>
      <c r="B57" s="11">
        <v>1.4089504435310001E-3</v>
      </c>
      <c r="C57" s="24">
        <f t="shared" si="13"/>
        <v>3882.2643635736558</v>
      </c>
      <c r="D57" s="29">
        <f t="shared" si="7"/>
        <v>3884.8166452484897</v>
      </c>
      <c r="E57" s="1">
        <f t="shared" si="8"/>
        <v>3884.8166452484897</v>
      </c>
      <c r="F57" s="1">
        <f t="shared" si="9"/>
        <v>3884.8166452484897</v>
      </c>
      <c r="G57" s="1">
        <f t="shared" si="10"/>
        <v>3884.8166453996341</v>
      </c>
      <c r="H57" s="1">
        <f t="shared" si="11"/>
        <v>3884.8166453996341</v>
      </c>
      <c r="I57" s="1">
        <f t="shared" si="12"/>
        <v>3884.8166453996341</v>
      </c>
    </row>
    <row r="58" spans="1:9" x14ac:dyDescent="0.3">
      <c r="A58" t="s">
        <v>145</v>
      </c>
      <c r="B58" s="11">
        <v>3.0789667499869998E-3</v>
      </c>
      <c r="C58" s="24">
        <f t="shared" si="13"/>
        <v>8483.8774457859254</v>
      </c>
      <c r="D58" s="29">
        <f t="shared" si="7"/>
        <v>8489.4549240070337</v>
      </c>
      <c r="E58" s="1">
        <f t="shared" si="8"/>
        <v>8489.4549240070337</v>
      </c>
      <c r="F58" s="1">
        <f t="shared" si="9"/>
        <v>8489.4549240070337</v>
      </c>
      <c r="G58" s="1">
        <f t="shared" si="10"/>
        <v>8489.4549243373276</v>
      </c>
      <c r="H58" s="1">
        <f t="shared" si="11"/>
        <v>8489.4549243373276</v>
      </c>
      <c r="I58" s="1">
        <f t="shared" si="12"/>
        <v>8489.4549243373276</v>
      </c>
    </row>
    <row r="59" spans="1:9" x14ac:dyDescent="0.3">
      <c r="A59" t="s">
        <v>146</v>
      </c>
      <c r="B59" s="11">
        <v>1.5811675422520001E-3</v>
      </c>
      <c r="C59" s="24">
        <f t="shared" si="13"/>
        <v>4356.7965291528881</v>
      </c>
      <c r="D59" s="29">
        <f t="shared" si="7"/>
        <v>4359.6607781841158</v>
      </c>
      <c r="E59" s="1">
        <f t="shared" si="8"/>
        <v>4359.6607781841158</v>
      </c>
      <c r="F59" s="1">
        <f t="shared" si="9"/>
        <v>4359.6607781841158</v>
      </c>
      <c r="G59" s="1">
        <f t="shared" si="10"/>
        <v>4359.6607783537347</v>
      </c>
      <c r="H59" s="1">
        <f t="shared" si="11"/>
        <v>4359.6607783537347</v>
      </c>
      <c r="I59" s="1">
        <f t="shared" si="12"/>
        <v>4359.6607783537347</v>
      </c>
    </row>
    <row r="60" spans="1:9" x14ac:dyDescent="0.3">
      <c r="A60" t="s">
        <v>147</v>
      </c>
      <c r="B60" s="11">
        <v>8.1283450638200004E-4</v>
      </c>
      <c r="C60" s="24">
        <f t="shared" si="13"/>
        <v>2239.7086087012476</v>
      </c>
      <c r="D60" s="29">
        <f t="shared" si="7"/>
        <v>2241.1810399175738</v>
      </c>
      <c r="E60" s="1">
        <f t="shared" si="8"/>
        <v>2241.1810399175738</v>
      </c>
      <c r="F60" s="1">
        <f t="shared" si="9"/>
        <v>2241.1810399175738</v>
      </c>
      <c r="G60" s="1">
        <f t="shared" si="10"/>
        <v>2241.1810400047702</v>
      </c>
      <c r="H60" s="1">
        <f t="shared" si="11"/>
        <v>2241.1810400047702</v>
      </c>
      <c r="I60" s="1">
        <f t="shared" si="12"/>
        <v>2241.1810400047702</v>
      </c>
    </row>
    <row r="61" spans="1:9" x14ac:dyDescent="0.3">
      <c r="A61" t="s">
        <v>148</v>
      </c>
      <c r="B61" s="11">
        <v>2.6125818658850001E-3</v>
      </c>
      <c r="C61" s="24">
        <f t="shared" si="13"/>
        <v>7198.7865303659573</v>
      </c>
      <c r="D61" s="29">
        <f t="shared" si="7"/>
        <v>7203.51916297977</v>
      </c>
      <c r="E61" s="1">
        <f t="shared" si="8"/>
        <v>7203.51916297977</v>
      </c>
      <c r="F61" s="1">
        <f t="shared" si="9"/>
        <v>7203.51916297977</v>
      </c>
      <c r="G61" s="1">
        <f t="shared" si="10"/>
        <v>7203.5191632600336</v>
      </c>
      <c r="H61" s="1">
        <f t="shared" si="11"/>
        <v>7203.5191632600336</v>
      </c>
      <c r="I61" s="1">
        <f t="shared" si="12"/>
        <v>7203.5191632600336</v>
      </c>
    </row>
    <row r="62" spans="1:9" x14ac:dyDescent="0.3">
      <c r="A62" t="s">
        <v>149</v>
      </c>
      <c r="B62" s="11">
        <v>9.856651334849999E-4</v>
      </c>
      <c r="C62" s="24">
        <f t="shared" si="13"/>
        <v>2715.9313088087983</v>
      </c>
      <c r="D62" s="29">
        <f t="shared" si="7"/>
        <v>2717.7168187742245</v>
      </c>
      <c r="E62" s="1">
        <f t="shared" si="8"/>
        <v>2717.7168187742245</v>
      </c>
      <c r="F62" s="1">
        <f t="shared" si="9"/>
        <v>2717.7168187742245</v>
      </c>
      <c r="G62" s="1">
        <f t="shared" si="10"/>
        <v>2717.716818879961</v>
      </c>
      <c r="H62" s="1">
        <f t="shared" si="11"/>
        <v>2717.716818879961</v>
      </c>
      <c r="I62" s="1">
        <f t="shared" si="12"/>
        <v>2717.716818879961</v>
      </c>
    </row>
    <row r="63" spans="1:9" x14ac:dyDescent="0.3">
      <c r="A63" t="s">
        <v>150</v>
      </c>
      <c r="B63" s="11">
        <v>1.8277503206960001E-3</v>
      </c>
      <c r="C63" s="24">
        <f t="shared" si="13"/>
        <v>5036.2381218784712</v>
      </c>
      <c r="D63" s="29">
        <f t="shared" si="7"/>
        <v>5039.5490500030919</v>
      </c>
      <c r="E63" s="1">
        <f t="shared" si="8"/>
        <v>5039.5490500030919</v>
      </c>
      <c r="F63" s="1">
        <f t="shared" si="9"/>
        <v>5039.5490500030919</v>
      </c>
      <c r="G63" s="1">
        <f t="shared" si="10"/>
        <v>5039.5490501991626</v>
      </c>
      <c r="H63" s="1">
        <f t="shared" si="11"/>
        <v>5039.5490501991626</v>
      </c>
      <c r="I63" s="1">
        <f t="shared" si="12"/>
        <v>5039.5490501991626</v>
      </c>
    </row>
    <row r="64" spans="1:9" x14ac:dyDescent="0.3">
      <c r="A64" t="s">
        <v>151</v>
      </c>
      <c r="B64" s="11">
        <v>1.123105027592E-3</v>
      </c>
      <c r="C64" s="24">
        <f t="shared" si="13"/>
        <v>3094.6373204182146</v>
      </c>
      <c r="D64" s="29">
        <f t="shared" si="7"/>
        <v>3096.6717996250582</v>
      </c>
      <c r="E64" s="1">
        <f t="shared" si="8"/>
        <v>3096.6717996250582</v>
      </c>
      <c r="F64" s="1">
        <f t="shared" si="9"/>
        <v>3096.6717996250582</v>
      </c>
      <c r="G64" s="1">
        <f t="shared" si="10"/>
        <v>3096.6717997455385</v>
      </c>
      <c r="H64" s="1">
        <f t="shared" si="11"/>
        <v>3096.6717997455385</v>
      </c>
      <c r="I64" s="1">
        <f t="shared" si="12"/>
        <v>3096.6717997455385</v>
      </c>
    </row>
    <row r="65" spans="1:9" x14ac:dyDescent="0.3">
      <c r="A65" t="s">
        <v>92</v>
      </c>
      <c r="B65" s="11">
        <v>2.8222496270899999E-3</v>
      </c>
      <c r="C65" s="24">
        <f t="shared" si="13"/>
        <v>7776.5113760152444</v>
      </c>
      <c r="D65" s="29">
        <f t="shared" si="7"/>
        <v>7781.6238170085389</v>
      </c>
      <c r="E65" s="1">
        <f t="shared" si="8"/>
        <v>7781.6238170085389</v>
      </c>
      <c r="F65" s="1">
        <f t="shared" si="9"/>
        <v>7781.6238170085389</v>
      </c>
      <c r="G65" s="1">
        <f t="shared" si="10"/>
        <v>7781.6238173112943</v>
      </c>
      <c r="H65" s="1">
        <f t="shared" si="11"/>
        <v>7781.6238173112943</v>
      </c>
      <c r="I65" s="1">
        <f t="shared" si="12"/>
        <v>7781.6238173112943</v>
      </c>
    </row>
    <row r="66" spans="1:9" x14ac:dyDescent="0.3">
      <c r="A66" t="s">
        <v>152</v>
      </c>
      <c r="B66" s="11">
        <v>3.2257033474659999E-3</v>
      </c>
      <c r="C66" s="24">
        <f t="shared" si="13"/>
        <v>8888.1998730510822</v>
      </c>
      <c r="D66" s="29">
        <f t="shared" si="7"/>
        <v>8894.0431612802658</v>
      </c>
      <c r="E66" s="1">
        <f t="shared" si="8"/>
        <v>8894.0431612802658</v>
      </c>
      <c r="F66" s="1">
        <f t="shared" si="9"/>
        <v>8894.0431612802658</v>
      </c>
      <c r="G66" s="1">
        <f t="shared" si="10"/>
        <v>8894.0431616263013</v>
      </c>
      <c r="H66" s="1">
        <f t="shared" si="11"/>
        <v>8894.0431616263013</v>
      </c>
      <c r="I66" s="1">
        <f t="shared" si="12"/>
        <v>8894.0431616263013</v>
      </c>
    </row>
    <row r="67" spans="1:9" x14ac:dyDescent="0.3">
      <c r="A67" t="s">
        <v>153</v>
      </c>
      <c r="B67" s="11">
        <v>1.091919983965E-3</v>
      </c>
      <c r="C67" s="24">
        <f t="shared" si="13"/>
        <v>3008.7091147063238</v>
      </c>
      <c r="D67" s="29">
        <f t="shared" si="7"/>
        <v>3010.6871029160966</v>
      </c>
      <c r="E67" s="1">
        <f t="shared" si="8"/>
        <v>3010.6871029160966</v>
      </c>
      <c r="F67" s="1">
        <f t="shared" si="9"/>
        <v>3010.6871029160966</v>
      </c>
      <c r="G67" s="1">
        <f t="shared" si="10"/>
        <v>3010.6871030332318</v>
      </c>
      <c r="H67" s="1">
        <f t="shared" si="11"/>
        <v>3010.6871030332318</v>
      </c>
      <c r="I67" s="1">
        <f t="shared" si="12"/>
        <v>3010.6871030332318</v>
      </c>
    </row>
    <row r="68" spans="1:9" x14ac:dyDescent="0.3">
      <c r="A68" t="s">
        <v>154</v>
      </c>
      <c r="B68" s="11">
        <v>2.9351181863640002E-3</v>
      </c>
      <c r="C68" s="24">
        <f t="shared" si="13"/>
        <v>8087.512793736656</v>
      </c>
      <c r="D68" s="29">
        <f t="shared" si="7"/>
        <v>8092.8296935573153</v>
      </c>
      <c r="E68" s="1">
        <f t="shared" si="8"/>
        <v>8092.8296935573153</v>
      </c>
      <c r="F68" s="1">
        <f t="shared" si="9"/>
        <v>8092.8296935573153</v>
      </c>
      <c r="G68" s="1">
        <f t="shared" si="10"/>
        <v>8092.8296938721778</v>
      </c>
      <c r="H68" s="1">
        <f t="shared" si="11"/>
        <v>8092.8296938721778</v>
      </c>
      <c r="I68" s="1">
        <f t="shared" si="12"/>
        <v>8092.8296938721778</v>
      </c>
    </row>
    <row r="69" spans="1:9" x14ac:dyDescent="0.3">
      <c r="A69" t="s">
        <v>155</v>
      </c>
      <c r="B69" s="11">
        <v>1.4164176879220001E-3</v>
      </c>
      <c r="C69" s="24">
        <f t="shared" si="13"/>
        <v>3902.8398330136047</v>
      </c>
      <c r="D69" s="29">
        <f t="shared" si="7"/>
        <v>3905.4056414317733</v>
      </c>
      <c r="E69" s="1">
        <f t="shared" si="8"/>
        <v>3905.4056414317733</v>
      </c>
      <c r="F69" s="1">
        <f t="shared" si="9"/>
        <v>3905.4056414317733</v>
      </c>
      <c r="G69" s="1">
        <f t="shared" si="10"/>
        <v>3905.4056415837185</v>
      </c>
      <c r="H69" s="1">
        <f t="shared" si="11"/>
        <v>3905.4056415837185</v>
      </c>
      <c r="I69" s="1">
        <f t="shared" si="12"/>
        <v>3905.4056415837185</v>
      </c>
    </row>
    <row r="70" spans="1:9" x14ac:dyDescent="0.3">
      <c r="A70" t="s">
        <v>93</v>
      </c>
      <c r="B70" s="11">
        <v>3.69858432093E-3</v>
      </c>
      <c r="C70" s="24">
        <f t="shared" si="13"/>
        <v>10191.190308179835</v>
      </c>
      <c r="D70" s="29">
        <f t="shared" si="7"/>
        <v>10197.890209534407</v>
      </c>
      <c r="E70" s="1">
        <f t="shared" si="8"/>
        <v>10197.890209534407</v>
      </c>
      <c r="F70" s="1">
        <f t="shared" si="9"/>
        <v>10197.890209534407</v>
      </c>
      <c r="G70" s="1">
        <f t="shared" si="10"/>
        <v>10197.890209931171</v>
      </c>
      <c r="H70" s="1">
        <f t="shared" si="11"/>
        <v>10197.890209931171</v>
      </c>
      <c r="I70" s="1">
        <f t="shared" si="12"/>
        <v>10197.890209931171</v>
      </c>
    </row>
    <row r="71" spans="1:9" x14ac:dyDescent="0.3">
      <c r="A71" t="s">
        <v>94</v>
      </c>
      <c r="B71" s="11">
        <v>1.8140190469E-3</v>
      </c>
      <c r="C71" s="24">
        <f t="shared" si="13"/>
        <v>4998.4025577041293</v>
      </c>
      <c r="D71" s="29">
        <f t="shared" si="7"/>
        <v>5001.6886119386554</v>
      </c>
      <c r="E71" s="1">
        <f t="shared" si="8"/>
        <v>5001.6886119386554</v>
      </c>
      <c r="F71" s="1">
        <f t="shared" si="9"/>
        <v>5001.6886119386554</v>
      </c>
      <c r="G71" s="1">
        <f t="shared" si="10"/>
        <v>5001.6886121332536</v>
      </c>
      <c r="H71" s="1">
        <f t="shared" si="11"/>
        <v>5001.6886121332536</v>
      </c>
      <c r="I71" s="1">
        <f t="shared" si="12"/>
        <v>5001.6886121332536</v>
      </c>
    </row>
    <row r="72" spans="1:9" x14ac:dyDescent="0.3">
      <c r="A72" t="s">
        <v>95</v>
      </c>
      <c r="B72" s="11">
        <v>1.875101678223E-3</v>
      </c>
      <c r="C72" s="24">
        <f t="shared" si="13"/>
        <v>5166.711474392705</v>
      </c>
      <c r="D72" s="29">
        <f t="shared" si="7"/>
        <v>5170.1081784242433</v>
      </c>
      <c r="E72" s="1">
        <f t="shared" si="8"/>
        <v>5170.1081784242433</v>
      </c>
      <c r="F72" s="1">
        <f t="shared" si="9"/>
        <v>5170.1081784242433</v>
      </c>
      <c r="G72" s="1">
        <f t="shared" si="10"/>
        <v>5170.1081786253935</v>
      </c>
      <c r="H72" s="1">
        <f t="shared" si="11"/>
        <v>5170.1081786253935</v>
      </c>
      <c r="I72" s="1">
        <f t="shared" si="12"/>
        <v>5170.1081786253935</v>
      </c>
    </row>
    <row r="73" spans="1:9" x14ac:dyDescent="0.3">
      <c r="A73" t="s">
        <v>156</v>
      </c>
      <c r="B73" s="11">
        <v>1.296352091057E-3</v>
      </c>
      <c r="C73" s="24">
        <f t="shared" si="13"/>
        <v>3572.007481783407</v>
      </c>
      <c r="D73" s="29">
        <f t="shared" si="7"/>
        <v>3574.3557941043468</v>
      </c>
      <c r="E73" s="1">
        <f t="shared" si="8"/>
        <v>3574.3557941043468</v>
      </c>
      <c r="F73" s="1">
        <f t="shared" si="9"/>
        <v>3574.3557941043468</v>
      </c>
      <c r="G73" s="1">
        <f t="shared" si="10"/>
        <v>3574.3557942434122</v>
      </c>
      <c r="H73" s="1">
        <f t="shared" si="11"/>
        <v>3574.3557942434122</v>
      </c>
      <c r="I73" s="1">
        <f t="shared" si="12"/>
        <v>3574.3557942434122</v>
      </c>
    </row>
    <row r="74" spans="1:9" x14ac:dyDescent="0.3">
      <c r="A74" t="s">
        <v>157</v>
      </c>
      <c r="B74" s="11">
        <v>2.5430640140459999E-3</v>
      </c>
      <c r="C74" s="24">
        <f t="shared" si="13"/>
        <v>7007.2349537538121</v>
      </c>
      <c r="D74" s="29">
        <f t="shared" si="7"/>
        <v>7011.8416563605506</v>
      </c>
      <c r="E74" s="1">
        <f t="shared" si="8"/>
        <v>7011.8416563605506</v>
      </c>
      <c r="F74" s="1">
        <f t="shared" si="9"/>
        <v>7011.8416563605506</v>
      </c>
      <c r="G74" s="1">
        <f t="shared" si="10"/>
        <v>7011.8416566333563</v>
      </c>
      <c r="H74" s="1">
        <f t="shared" si="11"/>
        <v>7011.8416566333563</v>
      </c>
      <c r="I74" s="1">
        <f t="shared" si="12"/>
        <v>7011.8416566333563</v>
      </c>
    </row>
    <row r="75" spans="1:9" x14ac:dyDescent="0.3">
      <c r="A75" t="s">
        <v>158</v>
      </c>
      <c r="B75" s="11">
        <v>1.247104517575E-3</v>
      </c>
      <c r="C75" s="24">
        <f t="shared" si="13"/>
        <v>3436.3092388824766</v>
      </c>
      <c r="D75" s="29">
        <f t="shared" si="7"/>
        <v>3438.5683403444359</v>
      </c>
      <c r="E75" s="1">
        <f t="shared" si="8"/>
        <v>3438.5683403444359</v>
      </c>
      <c r="F75" s="1">
        <f t="shared" si="9"/>
        <v>3438.5683403444359</v>
      </c>
      <c r="G75" s="1">
        <f t="shared" si="10"/>
        <v>3438.568340478218</v>
      </c>
      <c r="H75" s="1">
        <f t="shared" si="11"/>
        <v>3438.568340478218</v>
      </c>
      <c r="I75" s="1">
        <f t="shared" si="12"/>
        <v>3438.568340478218</v>
      </c>
    </row>
    <row r="76" spans="1:9" x14ac:dyDescent="0.3">
      <c r="A76" t="s">
        <v>159</v>
      </c>
      <c r="B76" s="11">
        <v>3.7440315152429998E-3</v>
      </c>
      <c r="C76" s="24">
        <f t="shared" si="13"/>
        <v>10316.416872191265</v>
      </c>
      <c r="D76" s="29">
        <f t="shared" si="7"/>
        <v>10323.199100104412</v>
      </c>
      <c r="E76" s="1">
        <f t="shared" si="8"/>
        <v>10323.199100104412</v>
      </c>
      <c r="F76" s="1">
        <f t="shared" si="9"/>
        <v>10323.199100104412</v>
      </c>
      <c r="G76" s="1">
        <f t="shared" si="10"/>
        <v>10323.19910050605</v>
      </c>
      <c r="H76" s="1">
        <f t="shared" si="11"/>
        <v>10323.19910050605</v>
      </c>
      <c r="I76" s="1">
        <f t="shared" si="12"/>
        <v>10323.19910050605</v>
      </c>
    </row>
    <row r="77" spans="1:9" x14ac:dyDescent="0.3">
      <c r="A77" t="s">
        <v>160</v>
      </c>
      <c r="B77" s="11">
        <v>9.3015066958459999E-3</v>
      </c>
      <c r="C77" s="24">
        <f t="shared" ref="C77:C108" si="14">$C$4*$B77</f>
        <v>25629.650878512355</v>
      </c>
      <c r="D77" s="29">
        <f t="shared" ref="D77:D131" si="15">$D$4*$B77</f>
        <v>25646.500346282603</v>
      </c>
      <c r="E77" s="1">
        <f t="shared" ref="E77:E131" si="16">$E$4*$B77</f>
        <v>25646.500346282603</v>
      </c>
      <c r="F77" s="1">
        <f t="shared" ref="F77:F131" si="17">$F$4*$B77</f>
        <v>25646.500346282603</v>
      </c>
      <c r="G77" s="1">
        <f t="shared" ref="G77:G131" si="18">$G$4*$B77</f>
        <v>25646.500347280416</v>
      </c>
      <c r="H77" s="1">
        <f t="shared" ref="H77:H131" si="19">$H$4*$B77</f>
        <v>25646.500347280416</v>
      </c>
      <c r="I77" s="1">
        <f t="shared" ref="I77:I131" si="20">$I$4*$B77</f>
        <v>25646.500347280416</v>
      </c>
    </row>
    <row r="78" spans="1:9" x14ac:dyDescent="0.3">
      <c r="A78" t="s">
        <v>96</v>
      </c>
      <c r="B78" s="11">
        <v>4.8777618689373997E-2</v>
      </c>
      <c r="C78" s="24">
        <f t="shared" si="14"/>
        <v>134403.31535235752</v>
      </c>
      <c r="D78" s="29">
        <f t="shared" si="15"/>
        <v>134491.6748989225</v>
      </c>
      <c r="E78" s="1">
        <f t="shared" si="16"/>
        <v>134491.6748989225</v>
      </c>
      <c r="F78" s="1">
        <f t="shared" si="17"/>
        <v>134491.6748989225</v>
      </c>
      <c r="G78" s="1">
        <f t="shared" si="18"/>
        <v>134491.67490415508</v>
      </c>
      <c r="H78" s="1">
        <f t="shared" si="19"/>
        <v>134491.67490415508</v>
      </c>
      <c r="I78" s="1">
        <f t="shared" si="20"/>
        <v>134491.67490415508</v>
      </c>
    </row>
    <row r="79" spans="1:9" x14ac:dyDescent="0.3">
      <c r="A79" t="s">
        <v>97</v>
      </c>
      <c r="B79" s="11">
        <v>1.9672310708690002E-3</v>
      </c>
      <c r="C79" s="24">
        <f t="shared" si="14"/>
        <v>5420.5675695800455</v>
      </c>
      <c r="D79" s="29">
        <f t="shared" si="15"/>
        <v>5424.1311639104179</v>
      </c>
      <c r="E79" s="1">
        <f t="shared" si="16"/>
        <v>5424.1311639104179</v>
      </c>
      <c r="F79" s="1">
        <f t="shared" si="17"/>
        <v>5424.1311639104179</v>
      </c>
      <c r="G79" s="1">
        <f t="shared" si="18"/>
        <v>5424.1311641214515</v>
      </c>
      <c r="H79" s="1">
        <f t="shared" si="19"/>
        <v>5424.1311641214515</v>
      </c>
      <c r="I79" s="1">
        <f t="shared" si="20"/>
        <v>5424.1311641214515</v>
      </c>
    </row>
    <row r="80" spans="1:9" x14ac:dyDescent="0.3">
      <c r="A80" t="s">
        <v>98</v>
      </c>
      <c r="B80" s="11">
        <v>4.337377037965E-3</v>
      </c>
      <c r="C80" s="24">
        <f t="shared" si="14"/>
        <v>11951.338943954623</v>
      </c>
      <c r="D80" s="29">
        <f t="shared" si="15"/>
        <v>11959.196003783569</v>
      </c>
      <c r="E80" s="1">
        <f t="shared" si="16"/>
        <v>11959.196003783569</v>
      </c>
      <c r="F80" s="1">
        <f t="shared" si="17"/>
        <v>11959.196003783569</v>
      </c>
      <c r="G80" s="1">
        <f t="shared" si="18"/>
        <v>11959.196004248857</v>
      </c>
      <c r="H80" s="1">
        <f t="shared" si="19"/>
        <v>11959.196004248857</v>
      </c>
      <c r="I80" s="1">
        <f t="shared" si="20"/>
        <v>11959.196004248857</v>
      </c>
    </row>
    <row r="81" spans="1:9" x14ac:dyDescent="0.3">
      <c r="A81" t="s">
        <v>161</v>
      </c>
      <c r="B81" s="11">
        <v>7.178981419196E-3</v>
      </c>
      <c r="C81" s="24">
        <f t="shared" si="14"/>
        <v>19781.180990762678</v>
      </c>
      <c r="D81" s="29">
        <f t="shared" si="15"/>
        <v>19794.185552281724</v>
      </c>
      <c r="E81" s="1">
        <f t="shared" si="16"/>
        <v>19794.185552281724</v>
      </c>
      <c r="F81" s="1">
        <f t="shared" si="17"/>
        <v>19794.185552281724</v>
      </c>
      <c r="G81" s="1">
        <f t="shared" si="18"/>
        <v>19794.185553051844</v>
      </c>
      <c r="H81" s="1">
        <f t="shared" si="19"/>
        <v>19794.185553051844</v>
      </c>
      <c r="I81" s="1">
        <f t="shared" si="20"/>
        <v>19794.185553051844</v>
      </c>
    </row>
    <row r="82" spans="1:9" x14ac:dyDescent="0.3">
      <c r="A82" t="s">
        <v>162</v>
      </c>
      <c r="B82" s="11">
        <v>5.8017691485060001E-3</v>
      </c>
      <c r="C82" s="24">
        <f t="shared" si="14"/>
        <v>15986.368941747907</v>
      </c>
      <c r="D82" s="29">
        <f t="shared" si="15"/>
        <v>15996.878714570177</v>
      </c>
      <c r="E82" s="1">
        <f t="shared" si="16"/>
        <v>15996.878714570177</v>
      </c>
      <c r="F82" s="1">
        <f t="shared" si="17"/>
        <v>15996.878714570177</v>
      </c>
      <c r="G82" s="1">
        <f t="shared" si="18"/>
        <v>15996.878715192559</v>
      </c>
      <c r="H82" s="1">
        <f t="shared" si="19"/>
        <v>15996.878715192559</v>
      </c>
      <c r="I82" s="1">
        <f t="shared" si="20"/>
        <v>15996.878715192559</v>
      </c>
    </row>
    <row r="83" spans="1:9" x14ac:dyDescent="0.3">
      <c r="A83" t="s">
        <v>163</v>
      </c>
      <c r="B83" s="11">
        <v>1.3487753891649999E-3</v>
      </c>
      <c r="C83" s="24">
        <f t="shared" si="14"/>
        <v>3716.4562116873758</v>
      </c>
      <c r="D83" s="29">
        <f t="shared" si="15"/>
        <v>3718.8994876202082</v>
      </c>
      <c r="E83" s="1">
        <f t="shared" si="16"/>
        <v>3718.8994876202082</v>
      </c>
      <c r="F83" s="1">
        <f t="shared" si="17"/>
        <v>3718.8994876202082</v>
      </c>
      <c r="G83" s="1">
        <f t="shared" si="18"/>
        <v>3718.899487764897</v>
      </c>
      <c r="H83" s="1">
        <f t="shared" si="19"/>
        <v>3718.899487764897</v>
      </c>
      <c r="I83" s="1">
        <f t="shared" si="20"/>
        <v>3718.899487764897</v>
      </c>
    </row>
    <row r="84" spans="1:9" x14ac:dyDescent="0.3">
      <c r="A84" t="s">
        <v>164</v>
      </c>
      <c r="B84" s="11">
        <v>1.5723810528959999E-3</v>
      </c>
      <c r="C84" s="24">
        <f t="shared" si="14"/>
        <v>4332.5859725188084</v>
      </c>
      <c r="D84" s="29">
        <f t="shared" si="15"/>
        <v>4335.4343050244606</v>
      </c>
      <c r="E84" s="1">
        <f t="shared" si="16"/>
        <v>4335.4343050244606</v>
      </c>
      <c r="F84" s="1">
        <f t="shared" si="17"/>
        <v>4335.4343050244606</v>
      </c>
      <c r="G84" s="1">
        <f t="shared" si="18"/>
        <v>4335.4343051931364</v>
      </c>
      <c r="H84" s="1">
        <f t="shared" si="19"/>
        <v>4335.4343051931364</v>
      </c>
      <c r="I84" s="1">
        <f t="shared" si="20"/>
        <v>4335.4343051931364</v>
      </c>
    </row>
    <row r="85" spans="1:9" x14ac:dyDescent="0.3">
      <c r="A85" t="s">
        <v>165</v>
      </c>
      <c r="B85" s="11">
        <v>1.5620051117750001E-3</v>
      </c>
      <c r="C85" s="24">
        <f t="shared" si="14"/>
        <v>4303.9957927594378</v>
      </c>
      <c r="D85" s="29">
        <f t="shared" si="15"/>
        <v>4306.8253294838014</v>
      </c>
      <c r="E85" s="1">
        <f t="shared" si="16"/>
        <v>4306.8253294838014</v>
      </c>
      <c r="F85" s="1">
        <f t="shared" si="17"/>
        <v>4306.8253294838014</v>
      </c>
      <c r="G85" s="1">
        <f t="shared" si="18"/>
        <v>4306.8253296513649</v>
      </c>
      <c r="H85" s="1">
        <f t="shared" si="19"/>
        <v>4306.8253296513649</v>
      </c>
      <c r="I85" s="1">
        <f t="shared" si="20"/>
        <v>4306.8253296513649</v>
      </c>
    </row>
    <row r="86" spans="1:9" x14ac:dyDescent="0.3">
      <c r="A86" t="s">
        <v>166</v>
      </c>
      <c r="B86" s="11">
        <v>1.087596675165E-3</v>
      </c>
      <c r="C86" s="24">
        <f t="shared" si="14"/>
        <v>2996.796539807734</v>
      </c>
      <c r="D86" s="29">
        <f t="shared" si="15"/>
        <v>2998.7666964419709</v>
      </c>
      <c r="E86" s="1">
        <f t="shared" si="16"/>
        <v>2998.7666964419709</v>
      </c>
      <c r="F86" s="1">
        <f t="shared" si="17"/>
        <v>2998.7666964419709</v>
      </c>
      <c r="G86" s="1">
        <f t="shared" si="18"/>
        <v>2998.7666965586423</v>
      </c>
      <c r="H86" s="1">
        <f t="shared" si="19"/>
        <v>2998.7666965586423</v>
      </c>
      <c r="I86" s="1">
        <f t="shared" si="20"/>
        <v>2998.7666965586423</v>
      </c>
    </row>
    <row r="87" spans="1:9" x14ac:dyDescent="0.3">
      <c r="A87" t="s">
        <v>99</v>
      </c>
      <c r="B87" s="11">
        <v>5.7584406934000005E-4</v>
      </c>
      <c r="C87" s="24">
        <f t="shared" si="14"/>
        <v>1586.6980415374217</v>
      </c>
      <c r="D87" s="29">
        <f t="shared" si="15"/>
        <v>1587.7411699685786</v>
      </c>
      <c r="E87" s="1">
        <f t="shared" si="16"/>
        <v>1587.7411699685786</v>
      </c>
      <c r="F87" s="1">
        <f t="shared" si="17"/>
        <v>1587.7411699685786</v>
      </c>
      <c r="G87" s="1">
        <f t="shared" si="18"/>
        <v>1587.7411700303519</v>
      </c>
      <c r="H87" s="1">
        <f t="shared" si="19"/>
        <v>1587.7411700303519</v>
      </c>
      <c r="I87" s="1">
        <f t="shared" si="20"/>
        <v>1587.7411700303519</v>
      </c>
    </row>
    <row r="88" spans="1:9" x14ac:dyDescent="0.3">
      <c r="A88" t="s">
        <v>167</v>
      </c>
      <c r="B88" s="11">
        <v>1.9236715094724001E-2</v>
      </c>
      <c r="C88" s="24">
        <f t="shared" si="14"/>
        <v>53005.422459930007</v>
      </c>
      <c r="D88" s="29">
        <f t="shared" si="15"/>
        <v>53040.269331688833</v>
      </c>
      <c r="E88" s="1">
        <f t="shared" si="16"/>
        <v>53040.269331688833</v>
      </c>
      <c r="F88" s="1">
        <f t="shared" si="17"/>
        <v>53040.269331688833</v>
      </c>
      <c r="G88" s="1">
        <f t="shared" si="18"/>
        <v>53040.269333752432</v>
      </c>
      <c r="H88" s="1">
        <f t="shared" si="19"/>
        <v>53040.269333752432</v>
      </c>
      <c r="I88" s="1">
        <f t="shared" si="20"/>
        <v>53040.269333752432</v>
      </c>
    </row>
    <row r="89" spans="1:9" x14ac:dyDescent="0.3">
      <c r="A89" t="s">
        <v>168</v>
      </c>
      <c r="B89" s="11">
        <v>8.3361754187889995E-3</v>
      </c>
      <c r="C89" s="24">
        <f t="shared" si="14"/>
        <v>22969.748088340883</v>
      </c>
      <c r="D89" s="29">
        <f t="shared" si="15"/>
        <v>22984.848880464029</v>
      </c>
      <c r="E89" s="1">
        <f t="shared" si="16"/>
        <v>22984.848880464029</v>
      </c>
      <c r="F89" s="1">
        <f t="shared" si="17"/>
        <v>22984.848880464029</v>
      </c>
      <c r="G89" s="1">
        <f t="shared" si="18"/>
        <v>22984.848881358288</v>
      </c>
      <c r="H89" s="1">
        <f t="shared" si="19"/>
        <v>22984.848881358288</v>
      </c>
      <c r="I89" s="1">
        <f t="shared" si="20"/>
        <v>22984.848881358288</v>
      </c>
    </row>
    <row r="90" spans="1:9" x14ac:dyDescent="0.3">
      <c r="A90" t="s">
        <v>169</v>
      </c>
      <c r="B90" s="11">
        <v>3.0825763949449999E-3</v>
      </c>
      <c r="C90" s="24">
        <f t="shared" si="14"/>
        <v>8493.8235699025954</v>
      </c>
      <c r="D90" s="29">
        <f t="shared" si="15"/>
        <v>8499.4075869134249</v>
      </c>
      <c r="E90" s="1">
        <f t="shared" si="16"/>
        <v>8499.4075869134249</v>
      </c>
      <c r="F90" s="1">
        <f t="shared" si="17"/>
        <v>8499.4075869134249</v>
      </c>
      <c r="G90" s="1">
        <f t="shared" si="18"/>
        <v>8499.4075872441081</v>
      </c>
      <c r="H90" s="1">
        <f t="shared" si="19"/>
        <v>8499.4075872441081</v>
      </c>
      <c r="I90" s="1">
        <f t="shared" si="20"/>
        <v>8499.4075872441081</v>
      </c>
    </row>
    <row r="91" spans="1:9" x14ac:dyDescent="0.3">
      <c r="A91" t="s">
        <v>170</v>
      </c>
      <c r="B91" s="11">
        <v>5.671222706703E-3</v>
      </c>
      <c r="C91" s="24">
        <f t="shared" si="14"/>
        <v>15626.657355630663</v>
      </c>
      <c r="D91" s="29">
        <f t="shared" si="15"/>
        <v>15636.93064654354</v>
      </c>
      <c r="E91" s="1">
        <f t="shared" si="16"/>
        <v>15636.93064654354</v>
      </c>
      <c r="F91" s="1">
        <f t="shared" si="17"/>
        <v>15636.93064654354</v>
      </c>
      <c r="G91" s="1">
        <f t="shared" si="18"/>
        <v>15636.930647151918</v>
      </c>
      <c r="H91" s="1">
        <f t="shared" si="19"/>
        <v>15636.930647151918</v>
      </c>
      <c r="I91" s="1">
        <f t="shared" si="20"/>
        <v>15636.930647151918</v>
      </c>
    </row>
    <row r="92" spans="1:9" x14ac:dyDescent="0.3">
      <c r="A92" t="s">
        <v>171</v>
      </c>
      <c r="B92" s="11">
        <v>1.5351545031119999E-3</v>
      </c>
      <c r="C92" s="24">
        <f t="shared" si="14"/>
        <v>4230.0108193125461</v>
      </c>
      <c r="D92" s="29">
        <f t="shared" si="15"/>
        <v>4232.791716770168</v>
      </c>
      <c r="E92" s="1">
        <f t="shared" si="16"/>
        <v>4232.791716770168</v>
      </c>
      <c r="F92" s="1">
        <f t="shared" si="17"/>
        <v>4232.791716770168</v>
      </c>
      <c r="G92" s="1">
        <f t="shared" si="18"/>
        <v>4232.7917169348511</v>
      </c>
      <c r="H92" s="1">
        <f t="shared" si="19"/>
        <v>4232.7917169348511</v>
      </c>
      <c r="I92" s="1">
        <f t="shared" si="20"/>
        <v>4232.7917169348511</v>
      </c>
    </row>
    <row r="93" spans="1:9" x14ac:dyDescent="0.3">
      <c r="A93" t="s">
        <v>100</v>
      </c>
      <c r="B93" s="11">
        <v>1.762541472591E-3</v>
      </c>
      <c r="C93" s="24">
        <f t="shared" si="14"/>
        <v>4856.5597035564715</v>
      </c>
      <c r="D93" s="29">
        <f t="shared" si="15"/>
        <v>4859.7525073362522</v>
      </c>
      <c r="E93" s="1">
        <f t="shared" si="16"/>
        <v>4859.7525073362522</v>
      </c>
      <c r="F93" s="1">
        <f t="shared" si="17"/>
        <v>4859.7525073362522</v>
      </c>
      <c r="G93" s="1">
        <f t="shared" si="18"/>
        <v>4859.752507525327</v>
      </c>
      <c r="H93" s="1">
        <f t="shared" si="19"/>
        <v>4859.752507525327</v>
      </c>
      <c r="I93" s="1">
        <f t="shared" si="20"/>
        <v>4859.752507525327</v>
      </c>
    </row>
    <row r="94" spans="1:9" x14ac:dyDescent="0.3">
      <c r="A94" t="s">
        <v>172</v>
      </c>
      <c r="B94" s="11">
        <v>8.6542914739090003E-3</v>
      </c>
      <c r="C94" s="24">
        <f t="shared" si="14"/>
        <v>23846.294619798675</v>
      </c>
      <c r="D94" s="29">
        <f t="shared" si="15"/>
        <v>23861.971671918527</v>
      </c>
      <c r="E94" s="1">
        <f t="shared" si="16"/>
        <v>23861.971671918527</v>
      </c>
      <c r="F94" s="1">
        <f t="shared" si="17"/>
        <v>23861.971671918527</v>
      </c>
      <c r="G94" s="1">
        <f t="shared" si="18"/>
        <v>23861.971672846914</v>
      </c>
      <c r="H94" s="1">
        <f t="shared" si="19"/>
        <v>23861.971672846914</v>
      </c>
      <c r="I94" s="1">
        <f t="shared" si="20"/>
        <v>23861.971672846914</v>
      </c>
    </row>
    <row r="95" spans="1:9" x14ac:dyDescent="0.3">
      <c r="A95" t="s">
        <v>173</v>
      </c>
      <c r="B95" s="11">
        <v>1.8701298731020001E-3</v>
      </c>
      <c r="C95" s="24">
        <f t="shared" si="14"/>
        <v>5153.0120132565717</v>
      </c>
      <c r="D95" s="29">
        <f t="shared" si="15"/>
        <v>5156.3997109762413</v>
      </c>
      <c r="E95" s="1">
        <f t="shared" si="16"/>
        <v>5156.3997109762413</v>
      </c>
      <c r="F95" s="1">
        <f t="shared" si="17"/>
        <v>5156.3997109762413</v>
      </c>
      <c r="G95" s="1">
        <f t="shared" si="18"/>
        <v>5156.3997111768585</v>
      </c>
      <c r="H95" s="1">
        <f t="shared" si="19"/>
        <v>5156.3997111768585</v>
      </c>
      <c r="I95" s="1">
        <f t="shared" si="20"/>
        <v>5156.3997111768585</v>
      </c>
    </row>
    <row r="96" spans="1:9" x14ac:dyDescent="0.3">
      <c r="A96" t="s">
        <v>101</v>
      </c>
      <c r="B96" s="11">
        <v>2.1437412788100001E-4</v>
      </c>
      <c r="C96" s="24">
        <f t="shared" si="14"/>
        <v>590.69290972282272</v>
      </c>
      <c r="D96" s="29">
        <f t="shared" si="15"/>
        <v>591.08124357846771</v>
      </c>
      <c r="E96" s="1">
        <f t="shared" si="16"/>
        <v>591.08124357846771</v>
      </c>
      <c r="F96" s="1">
        <f t="shared" si="17"/>
        <v>591.08124357846771</v>
      </c>
      <c r="G96" s="1">
        <f t="shared" si="18"/>
        <v>591.08124360146462</v>
      </c>
      <c r="H96" s="1">
        <f t="shared" si="19"/>
        <v>591.08124360146462</v>
      </c>
      <c r="I96" s="1">
        <f t="shared" si="20"/>
        <v>591.08124360146462</v>
      </c>
    </row>
    <row r="97" spans="1:9" x14ac:dyDescent="0.3">
      <c r="A97" t="s">
        <v>174</v>
      </c>
      <c r="B97" s="11">
        <v>7.1081424150497993E-2</v>
      </c>
      <c r="C97" s="24">
        <f t="shared" si="14"/>
        <v>195859.89071408423</v>
      </c>
      <c r="D97" s="29">
        <f t="shared" si="15"/>
        <v>195988.65309683047</v>
      </c>
      <c r="E97" s="1">
        <f t="shared" si="16"/>
        <v>195988.65309683047</v>
      </c>
      <c r="F97" s="1">
        <f t="shared" si="17"/>
        <v>195988.65309683047</v>
      </c>
      <c r="G97" s="1">
        <f t="shared" si="18"/>
        <v>195988.65310445568</v>
      </c>
      <c r="H97" s="1">
        <f t="shared" si="19"/>
        <v>195988.65310445568</v>
      </c>
      <c r="I97" s="1">
        <f t="shared" si="20"/>
        <v>195988.65310445568</v>
      </c>
    </row>
    <row r="98" spans="1:9" x14ac:dyDescent="0.3">
      <c r="A98" t="s">
        <v>175</v>
      </c>
      <c r="B98" s="11">
        <v>5.3264912817799995E-4</v>
      </c>
      <c r="C98" s="24">
        <f t="shared" si="14"/>
        <v>1467.6774034945165</v>
      </c>
      <c r="D98" s="29">
        <f t="shared" si="15"/>
        <v>1468.6422852724434</v>
      </c>
      <c r="E98" s="1">
        <f t="shared" si="16"/>
        <v>1468.6422852724434</v>
      </c>
      <c r="F98" s="1">
        <f t="shared" si="17"/>
        <v>1468.6422852724434</v>
      </c>
      <c r="G98" s="1">
        <f t="shared" si="18"/>
        <v>1468.642285329583</v>
      </c>
      <c r="H98" s="1">
        <f t="shared" si="19"/>
        <v>1468.642285329583</v>
      </c>
      <c r="I98" s="1">
        <f t="shared" si="20"/>
        <v>1468.642285329583</v>
      </c>
    </row>
    <row r="99" spans="1:9" x14ac:dyDescent="0.3">
      <c r="A99" t="s">
        <v>176</v>
      </c>
      <c r="B99" s="11">
        <v>2.8098423666139999E-3</v>
      </c>
      <c r="C99" s="24">
        <f t="shared" si="14"/>
        <v>7742.324037903596</v>
      </c>
      <c r="D99" s="29">
        <f t="shared" si="15"/>
        <v>7747.4140034268039</v>
      </c>
      <c r="E99" s="1">
        <f t="shared" si="16"/>
        <v>7747.4140034268039</v>
      </c>
      <c r="F99" s="1">
        <f t="shared" si="17"/>
        <v>7747.4140034268039</v>
      </c>
      <c r="G99" s="1">
        <f t="shared" si="18"/>
        <v>7747.4140037282277</v>
      </c>
      <c r="H99" s="1">
        <f t="shared" si="19"/>
        <v>7747.4140037282277</v>
      </c>
      <c r="I99" s="1">
        <f t="shared" si="20"/>
        <v>7747.4140037282277</v>
      </c>
    </row>
    <row r="100" spans="1:9" x14ac:dyDescent="0.3">
      <c r="A100" t="s">
        <v>177</v>
      </c>
      <c r="B100" s="11">
        <v>2.7068888074490002E-3</v>
      </c>
      <c r="C100" s="24">
        <f t="shared" si="14"/>
        <v>7458.6427092348094</v>
      </c>
      <c r="D100" s="29">
        <f t="shared" si="15"/>
        <v>7463.5461767277829</v>
      </c>
      <c r="E100" s="1">
        <f t="shared" si="16"/>
        <v>7463.5461767277829</v>
      </c>
      <c r="F100" s="1">
        <f t="shared" si="17"/>
        <v>7463.5461767277829</v>
      </c>
      <c r="G100" s="1">
        <f t="shared" si="18"/>
        <v>7463.5461770181628</v>
      </c>
      <c r="H100" s="1">
        <f t="shared" si="19"/>
        <v>7463.5461770181628</v>
      </c>
      <c r="I100" s="1">
        <f t="shared" si="20"/>
        <v>7463.5461770181628</v>
      </c>
    </row>
    <row r="101" spans="1:9" x14ac:dyDescent="0.3">
      <c r="A101" t="s">
        <v>178</v>
      </c>
      <c r="B101" s="11">
        <v>2.6747643978299999E-3</v>
      </c>
      <c r="C101" s="24">
        <f t="shared" si="14"/>
        <v>7370.1261462589428</v>
      </c>
      <c r="D101" s="29">
        <f t="shared" si="15"/>
        <v>7374.971421114722</v>
      </c>
      <c r="E101" s="1">
        <f t="shared" si="16"/>
        <v>7374.971421114722</v>
      </c>
      <c r="F101" s="1">
        <f t="shared" si="17"/>
        <v>7374.971421114722</v>
      </c>
      <c r="G101" s="1">
        <f t="shared" si="18"/>
        <v>7374.9714214016558</v>
      </c>
      <c r="H101" s="1">
        <f t="shared" si="19"/>
        <v>7374.9714214016558</v>
      </c>
      <c r="I101" s="1">
        <f t="shared" si="20"/>
        <v>7374.9714214016558</v>
      </c>
    </row>
    <row r="102" spans="1:9" x14ac:dyDescent="0.3">
      <c r="A102" t="s">
        <v>102</v>
      </c>
      <c r="B102" s="11">
        <v>2.5340184440519999E-3</v>
      </c>
      <c r="C102" s="24">
        <f t="shared" si="14"/>
        <v>6982.3105185494705</v>
      </c>
      <c r="D102" s="29">
        <f t="shared" si="15"/>
        <v>6986.9008353119507</v>
      </c>
      <c r="E102" s="1">
        <f t="shared" si="16"/>
        <v>6986.9008353119507</v>
      </c>
      <c r="F102" s="1">
        <f t="shared" si="17"/>
        <v>6986.9008353119507</v>
      </c>
      <c r="G102" s="1">
        <f t="shared" si="18"/>
        <v>6986.9008355837859</v>
      </c>
      <c r="H102" s="1">
        <f t="shared" si="19"/>
        <v>6986.9008355837859</v>
      </c>
      <c r="I102" s="1">
        <f t="shared" si="20"/>
        <v>6986.9008355837859</v>
      </c>
    </row>
    <row r="103" spans="1:9" x14ac:dyDescent="0.3">
      <c r="A103" t="s">
        <v>103</v>
      </c>
      <c r="B103" s="11">
        <v>7.3630828487629999E-3</v>
      </c>
      <c r="C103" s="24">
        <f t="shared" si="14"/>
        <v>20288.459598447222</v>
      </c>
      <c r="D103" s="29">
        <f t="shared" si="15"/>
        <v>20301.797655517621</v>
      </c>
      <c r="E103" s="1">
        <f t="shared" si="16"/>
        <v>20301.797655517621</v>
      </c>
      <c r="F103" s="1">
        <f t="shared" si="17"/>
        <v>20301.797655517621</v>
      </c>
      <c r="G103" s="1">
        <f t="shared" si="18"/>
        <v>20301.797656307492</v>
      </c>
      <c r="H103" s="1">
        <f t="shared" si="19"/>
        <v>20301.797656307492</v>
      </c>
      <c r="I103" s="1">
        <f t="shared" si="20"/>
        <v>20301.797656307492</v>
      </c>
    </row>
    <row r="104" spans="1:9" x14ac:dyDescent="0.3">
      <c r="A104" t="s">
        <v>179</v>
      </c>
      <c r="B104" s="11">
        <v>2.0434373357350001E-3</v>
      </c>
      <c r="C104" s="24">
        <f t="shared" si="14"/>
        <v>5630.5486003030874</v>
      </c>
      <c r="D104" s="29">
        <f t="shared" si="15"/>
        <v>5634.250240548572</v>
      </c>
      <c r="E104" s="1">
        <f t="shared" si="16"/>
        <v>5634.250240548572</v>
      </c>
      <c r="F104" s="1">
        <f t="shared" si="17"/>
        <v>5634.250240548572</v>
      </c>
      <c r="G104" s="1">
        <f t="shared" si="18"/>
        <v>5634.2502407677812</v>
      </c>
      <c r="H104" s="1">
        <f t="shared" si="19"/>
        <v>5634.2502407677812</v>
      </c>
      <c r="I104" s="1">
        <f t="shared" si="20"/>
        <v>5634.2502407677812</v>
      </c>
    </row>
    <row r="105" spans="1:9" x14ac:dyDescent="0.3">
      <c r="A105" t="s">
        <v>180</v>
      </c>
      <c r="B105" s="11">
        <v>2.5178727930249998E-3</v>
      </c>
      <c r="C105" s="24">
        <f t="shared" si="14"/>
        <v>6937.8223068479065</v>
      </c>
      <c r="D105" s="29">
        <f t="shared" si="15"/>
        <v>6942.3833761308651</v>
      </c>
      <c r="E105" s="1">
        <f t="shared" si="16"/>
        <v>6942.3833761308651</v>
      </c>
      <c r="F105" s="1">
        <f t="shared" si="17"/>
        <v>6942.3833761308651</v>
      </c>
      <c r="G105" s="1">
        <f t="shared" si="18"/>
        <v>6942.3833764009687</v>
      </c>
      <c r="H105" s="1">
        <f t="shared" si="19"/>
        <v>6942.3833764009687</v>
      </c>
      <c r="I105" s="1">
        <f t="shared" si="20"/>
        <v>6942.3833764009687</v>
      </c>
    </row>
    <row r="106" spans="1:9" x14ac:dyDescent="0.3">
      <c r="A106" t="s">
        <v>104</v>
      </c>
      <c r="B106" s="11">
        <v>1.7219055487709999E-3</v>
      </c>
      <c r="C106" s="24">
        <f t="shared" si="14"/>
        <v>4744.5902587462506</v>
      </c>
      <c r="D106" s="29">
        <f t="shared" si="15"/>
        <v>4747.7094514744986</v>
      </c>
      <c r="E106" s="1">
        <f t="shared" si="16"/>
        <v>4747.7094514744986</v>
      </c>
      <c r="F106" s="1">
        <f t="shared" si="17"/>
        <v>4747.7094514744986</v>
      </c>
      <c r="G106" s="1">
        <f t="shared" si="18"/>
        <v>4747.7094516592151</v>
      </c>
      <c r="H106" s="1">
        <f t="shared" si="19"/>
        <v>4747.7094516592151</v>
      </c>
      <c r="I106" s="1">
        <f t="shared" si="20"/>
        <v>4747.7094516592151</v>
      </c>
    </row>
    <row r="107" spans="1:9" x14ac:dyDescent="0.3">
      <c r="A107" t="s">
        <v>105</v>
      </c>
      <c r="B107" s="11">
        <v>1.883576635033E-3</v>
      </c>
      <c r="C107" s="24">
        <f t="shared" si="14"/>
        <v>5190.0636248940618</v>
      </c>
      <c r="D107" s="29">
        <f t="shared" si="15"/>
        <v>5193.4756811170555</v>
      </c>
      <c r="E107" s="1">
        <f t="shared" si="16"/>
        <v>5193.4756811170555</v>
      </c>
      <c r="F107" s="1">
        <f t="shared" si="17"/>
        <v>5193.4756811170555</v>
      </c>
      <c r="G107" s="1">
        <f t="shared" si="18"/>
        <v>5193.4756813191152</v>
      </c>
      <c r="H107" s="1">
        <f t="shared" si="19"/>
        <v>5193.4756813191152</v>
      </c>
      <c r="I107" s="1">
        <f t="shared" si="20"/>
        <v>5193.4756813191152</v>
      </c>
    </row>
    <row r="108" spans="1:9" x14ac:dyDescent="0.3">
      <c r="A108" t="s">
        <v>181</v>
      </c>
      <c r="B108" s="11">
        <v>1.3274301645797E-2</v>
      </c>
      <c r="C108" s="24">
        <f t="shared" si="14"/>
        <v>36576.409388575456</v>
      </c>
      <c r="D108" s="29">
        <f t="shared" si="15"/>
        <v>36600.455484016456</v>
      </c>
      <c r="E108" s="1">
        <f t="shared" si="16"/>
        <v>36600.455484016456</v>
      </c>
      <c r="F108" s="1">
        <f t="shared" si="17"/>
        <v>36600.455484016456</v>
      </c>
      <c r="G108" s="1">
        <f t="shared" si="18"/>
        <v>36600.455485440449</v>
      </c>
      <c r="H108" s="1">
        <f t="shared" si="19"/>
        <v>36600.455485440449</v>
      </c>
      <c r="I108" s="1">
        <f t="shared" si="20"/>
        <v>36600.455485440449</v>
      </c>
    </row>
    <row r="109" spans="1:9" x14ac:dyDescent="0.3">
      <c r="A109" t="s">
        <v>106</v>
      </c>
      <c r="B109" s="11">
        <v>2.8798736113730002E-3</v>
      </c>
      <c r="C109" s="24">
        <f t="shared" ref="C109:C131" si="21">$C$4*$B109</f>
        <v>7935.2902327849488</v>
      </c>
      <c r="D109" s="29">
        <f t="shared" si="15"/>
        <v>7940.5070583148263</v>
      </c>
      <c r="E109" s="1">
        <f t="shared" si="16"/>
        <v>7940.5070583148263</v>
      </c>
      <c r="F109" s="1">
        <f t="shared" si="17"/>
        <v>7940.5070583148263</v>
      </c>
      <c r="G109" s="1">
        <f t="shared" si="18"/>
        <v>7940.5070586237634</v>
      </c>
      <c r="H109" s="1">
        <f t="shared" si="19"/>
        <v>7940.5070586237634</v>
      </c>
      <c r="I109" s="1">
        <f t="shared" si="20"/>
        <v>7940.5070586237634</v>
      </c>
    </row>
    <row r="110" spans="1:9" x14ac:dyDescent="0.3">
      <c r="A110" t="s">
        <v>182</v>
      </c>
      <c r="B110" s="11">
        <v>1.2543449471993999E-2</v>
      </c>
      <c r="C110" s="24">
        <f t="shared" si="21"/>
        <v>34562.597361031774</v>
      </c>
      <c r="D110" s="29">
        <f t="shared" si="15"/>
        <v>34585.319534386821</v>
      </c>
      <c r="E110" s="1">
        <f t="shared" si="16"/>
        <v>34585.319534386821</v>
      </c>
      <c r="F110" s="1">
        <f t="shared" si="17"/>
        <v>34585.319534386821</v>
      </c>
      <c r="G110" s="1">
        <f t="shared" si="18"/>
        <v>34585.319535732408</v>
      </c>
      <c r="H110" s="1">
        <f t="shared" si="19"/>
        <v>34585.319535732408</v>
      </c>
      <c r="I110" s="1">
        <f t="shared" si="20"/>
        <v>34585.319535732408</v>
      </c>
    </row>
    <row r="111" spans="1:9" x14ac:dyDescent="0.3">
      <c r="A111" t="s">
        <v>183</v>
      </c>
      <c r="B111" s="11">
        <v>2.3934807084559999E-3</v>
      </c>
      <c r="C111" s="24">
        <f t="shared" si="21"/>
        <v>6595.0686214715743</v>
      </c>
      <c r="D111" s="29">
        <f t="shared" si="15"/>
        <v>6599.4043573232557</v>
      </c>
      <c r="E111" s="1">
        <f t="shared" si="16"/>
        <v>6599.4043573232557</v>
      </c>
      <c r="F111" s="1">
        <f t="shared" si="17"/>
        <v>6599.4043573232557</v>
      </c>
      <c r="G111" s="1">
        <f t="shared" si="18"/>
        <v>6599.4043575800151</v>
      </c>
      <c r="H111" s="1">
        <f t="shared" si="19"/>
        <v>6599.4043575800151</v>
      </c>
      <c r="I111" s="1">
        <f t="shared" si="20"/>
        <v>6599.4043575800151</v>
      </c>
    </row>
    <row r="112" spans="1:9" x14ac:dyDescent="0.3">
      <c r="A112" t="s">
        <v>184</v>
      </c>
      <c r="B112" s="11">
        <v>4.7407767169806998E-2</v>
      </c>
      <c r="C112" s="24">
        <f t="shared" si="21"/>
        <v>130628.78533803401</v>
      </c>
      <c r="D112" s="29">
        <f t="shared" si="15"/>
        <v>130714.66342973542</v>
      </c>
      <c r="E112" s="1">
        <f t="shared" si="16"/>
        <v>130714.66342973542</v>
      </c>
      <c r="F112" s="1">
        <f t="shared" si="17"/>
        <v>130714.66342973542</v>
      </c>
      <c r="G112" s="1">
        <f t="shared" si="18"/>
        <v>130714.66343482105</v>
      </c>
      <c r="H112" s="1">
        <f t="shared" si="19"/>
        <v>130714.66343482105</v>
      </c>
      <c r="I112" s="1">
        <f t="shared" si="20"/>
        <v>130714.66343482105</v>
      </c>
    </row>
    <row r="113" spans="1:9" x14ac:dyDescent="0.3">
      <c r="A113" t="s">
        <v>107</v>
      </c>
      <c r="B113" s="11">
        <v>7.3300890090290003E-3</v>
      </c>
      <c r="C113" s="24">
        <f t="shared" si="21"/>
        <v>20197.547381623077</v>
      </c>
      <c r="D113" s="29">
        <f t="shared" si="15"/>
        <v>20210.825671103408</v>
      </c>
      <c r="E113" s="1">
        <f t="shared" si="16"/>
        <v>20210.825671103408</v>
      </c>
      <c r="F113" s="1">
        <f t="shared" si="17"/>
        <v>20210.825671103408</v>
      </c>
      <c r="G113" s="1">
        <f t="shared" si="18"/>
        <v>20210.825671889739</v>
      </c>
      <c r="H113" s="1">
        <f t="shared" si="19"/>
        <v>20210.825671889739</v>
      </c>
      <c r="I113" s="1">
        <f t="shared" si="20"/>
        <v>20210.825671889739</v>
      </c>
    </row>
    <row r="114" spans="1:9" x14ac:dyDescent="0.3">
      <c r="A114" t="s">
        <v>108</v>
      </c>
      <c r="B114" s="11">
        <v>1.4763145882290001E-3</v>
      </c>
      <c r="C114" s="24">
        <f t="shared" si="21"/>
        <v>4067.8815508526141</v>
      </c>
      <c r="D114" s="29">
        <f t="shared" si="15"/>
        <v>4070.5558611430338</v>
      </c>
      <c r="E114" s="1">
        <f t="shared" si="16"/>
        <v>4070.5558611430338</v>
      </c>
      <c r="F114" s="1">
        <f t="shared" si="17"/>
        <v>4070.5558611430338</v>
      </c>
      <c r="G114" s="1">
        <f t="shared" si="18"/>
        <v>4070.5558613014045</v>
      </c>
      <c r="H114" s="1">
        <f t="shared" si="19"/>
        <v>4070.5558613014045</v>
      </c>
      <c r="I114" s="1">
        <f t="shared" si="20"/>
        <v>4070.5558613014045</v>
      </c>
    </row>
    <row r="115" spans="1:9" x14ac:dyDescent="0.3">
      <c r="A115" t="s">
        <v>109</v>
      </c>
      <c r="B115" s="11">
        <v>3.7475206797569001E-2</v>
      </c>
      <c r="C115" s="24">
        <f t="shared" si="21"/>
        <v>103260.31020874176</v>
      </c>
      <c r="D115" s="29">
        <f t="shared" si="15"/>
        <v>103328.19569329461</v>
      </c>
      <c r="E115" s="1">
        <f t="shared" si="16"/>
        <v>103328.19569329461</v>
      </c>
      <c r="F115" s="1">
        <f t="shared" si="17"/>
        <v>103328.19569329461</v>
      </c>
      <c r="G115" s="1">
        <f t="shared" si="18"/>
        <v>103328.19569731473</v>
      </c>
      <c r="H115" s="1">
        <f t="shared" si="19"/>
        <v>103328.19569731473</v>
      </c>
      <c r="I115" s="1">
        <f t="shared" si="20"/>
        <v>103328.19569731473</v>
      </c>
    </row>
    <row r="116" spans="1:9" x14ac:dyDescent="0.3">
      <c r="A116" t="s">
        <v>185</v>
      </c>
      <c r="B116" s="11">
        <v>2.4158085321226999E-2</v>
      </c>
      <c r="C116" s="24">
        <f t="shared" si="21"/>
        <v>66565.913773182227</v>
      </c>
      <c r="D116" s="29">
        <f t="shared" si="15"/>
        <v>66609.675595145192</v>
      </c>
      <c r="E116" s="1">
        <f t="shared" si="16"/>
        <v>66609.675595145192</v>
      </c>
      <c r="F116" s="1">
        <f t="shared" si="17"/>
        <v>66609.675595145192</v>
      </c>
      <c r="G116" s="1">
        <f t="shared" si="18"/>
        <v>66609.675597736743</v>
      </c>
      <c r="H116" s="1">
        <f t="shared" si="19"/>
        <v>66609.675597736743</v>
      </c>
      <c r="I116" s="1">
        <f t="shared" si="20"/>
        <v>66609.675597736743</v>
      </c>
    </row>
    <row r="117" spans="1:9" x14ac:dyDescent="0.3">
      <c r="A117" t="s">
        <v>186</v>
      </c>
      <c r="B117" s="11">
        <v>3.9699752625200002E-3</v>
      </c>
      <c r="C117" s="24">
        <f t="shared" si="21"/>
        <v>10938.989058639136</v>
      </c>
      <c r="D117" s="29">
        <f t="shared" si="15"/>
        <v>10946.180578510253</v>
      </c>
      <c r="E117" s="1">
        <f t="shared" si="16"/>
        <v>10946.180578510253</v>
      </c>
      <c r="F117" s="1">
        <f t="shared" si="17"/>
        <v>10946.180578510253</v>
      </c>
      <c r="G117" s="1">
        <f t="shared" si="18"/>
        <v>10946.18057893613</v>
      </c>
      <c r="H117" s="1">
        <f t="shared" si="19"/>
        <v>10946.18057893613</v>
      </c>
      <c r="I117" s="1">
        <f t="shared" si="20"/>
        <v>10946.18057893613</v>
      </c>
    </row>
    <row r="118" spans="1:9" x14ac:dyDescent="0.3">
      <c r="A118" t="s">
        <v>187</v>
      </c>
      <c r="B118" s="11">
        <v>1.439474275223E-3</v>
      </c>
      <c r="C118" s="24">
        <f t="shared" si="21"/>
        <v>3966.3706460633312</v>
      </c>
      <c r="D118" s="29">
        <f t="shared" si="15"/>
        <v>3968.9782209648579</v>
      </c>
      <c r="E118" s="1">
        <f t="shared" si="16"/>
        <v>3968.9782209648579</v>
      </c>
      <c r="F118" s="1">
        <f t="shared" si="17"/>
        <v>3968.9782209648579</v>
      </c>
      <c r="G118" s="1">
        <f t="shared" si="18"/>
        <v>3968.9782211192764</v>
      </c>
      <c r="H118" s="1">
        <f t="shared" si="19"/>
        <v>3968.9782211192764</v>
      </c>
      <c r="I118" s="1">
        <f t="shared" si="20"/>
        <v>3968.9782211192764</v>
      </c>
    </row>
    <row r="119" spans="1:9" x14ac:dyDescent="0.3">
      <c r="A119" t="s">
        <v>188</v>
      </c>
      <c r="B119" s="11">
        <v>1.3441675684990001E-3</v>
      </c>
      <c r="C119" s="24">
        <f t="shared" si="21"/>
        <v>3703.7596842491803</v>
      </c>
      <c r="D119" s="29">
        <f t="shared" si="15"/>
        <v>3706.194613219704</v>
      </c>
      <c r="E119" s="1">
        <f t="shared" si="16"/>
        <v>3706.194613219704</v>
      </c>
      <c r="F119" s="1">
        <f t="shared" si="17"/>
        <v>3706.194613219704</v>
      </c>
      <c r="G119" s="1">
        <f t="shared" si="18"/>
        <v>3706.1946133638985</v>
      </c>
      <c r="H119" s="1">
        <f t="shared" si="19"/>
        <v>3706.1946133638985</v>
      </c>
      <c r="I119" s="1">
        <f t="shared" si="20"/>
        <v>3706.1946133638985</v>
      </c>
    </row>
    <row r="120" spans="1:9" x14ac:dyDescent="0.3">
      <c r="A120" t="s">
        <v>189</v>
      </c>
      <c r="B120" s="11">
        <v>4.1809098167809996E-3</v>
      </c>
      <c r="C120" s="24">
        <f t="shared" si="21"/>
        <v>11520.204463917336</v>
      </c>
      <c r="D120" s="29">
        <f t="shared" si="15"/>
        <v>11527.778086934737</v>
      </c>
      <c r="E120" s="1">
        <f t="shared" si="16"/>
        <v>11527.778086934737</v>
      </c>
      <c r="F120" s="1">
        <f t="shared" si="17"/>
        <v>11527.778086934737</v>
      </c>
      <c r="G120" s="1">
        <f t="shared" si="18"/>
        <v>11527.778087383242</v>
      </c>
      <c r="H120" s="1">
        <f t="shared" si="19"/>
        <v>11527.778087383242</v>
      </c>
      <c r="I120" s="1">
        <f t="shared" si="20"/>
        <v>11527.778087383242</v>
      </c>
    </row>
    <row r="121" spans="1:9" x14ac:dyDescent="0.3">
      <c r="A121" t="s">
        <v>190</v>
      </c>
      <c r="B121" s="11">
        <v>9.0396413386799996E-4</v>
      </c>
      <c r="C121" s="24">
        <f t="shared" si="21"/>
        <v>2490.8099209432889</v>
      </c>
      <c r="D121" s="29">
        <f t="shared" si="15"/>
        <v>2492.4474314066065</v>
      </c>
      <c r="E121" s="1">
        <f t="shared" si="16"/>
        <v>2492.4474314066065</v>
      </c>
      <c r="F121" s="1">
        <f t="shared" si="17"/>
        <v>2492.4474314066065</v>
      </c>
      <c r="G121" s="1">
        <f t="shared" si="18"/>
        <v>2492.4474315035786</v>
      </c>
      <c r="H121" s="1">
        <f t="shared" si="19"/>
        <v>2492.4474315035786</v>
      </c>
      <c r="I121" s="1">
        <f t="shared" si="20"/>
        <v>2492.4474315035786</v>
      </c>
    </row>
    <row r="122" spans="1:9" x14ac:dyDescent="0.3">
      <c r="A122" t="s">
        <v>191</v>
      </c>
      <c r="B122" s="11">
        <v>3.1030389969649999E-3</v>
      </c>
      <c r="C122" s="24">
        <f t="shared" si="21"/>
        <v>8550.2068380104138</v>
      </c>
      <c r="D122" s="29">
        <f t="shared" si="15"/>
        <v>8555.8279225592778</v>
      </c>
      <c r="E122" s="1">
        <f t="shared" si="16"/>
        <v>8555.8279225592778</v>
      </c>
      <c r="F122" s="1">
        <f t="shared" si="17"/>
        <v>8555.8279225592778</v>
      </c>
      <c r="G122" s="1">
        <f t="shared" si="18"/>
        <v>8555.8279228921547</v>
      </c>
      <c r="H122" s="1">
        <f t="shared" si="19"/>
        <v>8555.8279228921547</v>
      </c>
      <c r="I122" s="1">
        <f t="shared" si="20"/>
        <v>8555.8279228921547</v>
      </c>
    </row>
    <row r="123" spans="1:9" x14ac:dyDescent="0.3">
      <c r="A123" t="s">
        <v>192</v>
      </c>
      <c r="B123" s="11">
        <v>2.6440943365750001E-3</v>
      </c>
      <c r="C123" s="24">
        <f t="shared" si="21"/>
        <v>7285.6169384400328</v>
      </c>
      <c r="D123" s="29">
        <f t="shared" si="15"/>
        <v>7290.4066551775923</v>
      </c>
      <c r="E123" s="1">
        <f t="shared" si="16"/>
        <v>7290.4066551775923</v>
      </c>
      <c r="F123" s="1">
        <f t="shared" si="17"/>
        <v>7290.4066551775923</v>
      </c>
      <c r="G123" s="1">
        <f t="shared" si="18"/>
        <v>7290.4066554612355</v>
      </c>
      <c r="H123" s="1">
        <f t="shared" si="19"/>
        <v>7290.4066554612355</v>
      </c>
      <c r="I123" s="1">
        <f t="shared" si="20"/>
        <v>7290.4066554612355</v>
      </c>
    </row>
    <row r="124" spans="1:9" x14ac:dyDescent="0.3">
      <c r="A124" t="s">
        <v>193</v>
      </c>
      <c r="B124" s="11">
        <v>2.8579121563380001E-3</v>
      </c>
      <c r="C124" s="24">
        <f t="shared" si="21"/>
        <v>7874.7769800683136</v>
      </c>
      <c r="D124" s="29">
        <f t="shared" si="15"/>
        <v>7879.9540229220183</v>
      </c>
      <c r="E124" s="1">
        <f t="shared" si="16"/>
        <v>7879.9540229220183</v>
      </c>
      <c r="F124" s="1">
        <f t="shared" si="17"/>
        <v>7879.9540229220183</v>
      </c>
      <c r="G124" s="1">
        <f t="shared" si="18"/>
        <v>7879.9540232285999</v>
      </c>
      <c r="H124" s="1">
        <f t="shared" si="19"/>
        <v>7879.9540232285999</v>
      </c>
      <c r="I124" s="1">
        <f t="shared" si="20"/>
        <v>7879.9540232285999</v>
      </c>
    </row>
    <row r="125" spans="1:9" x14ac:dyDescent="0.3">
      <c r="A125" t="s">
        <v>194</v>
      </c>
      <c r="B125" s="11">
        <v>3.0852862512586E-2</v>
      </c>
      <c r="C125" s="24">
        <f t="shared" si="21"/>
        <v>85012.903893673953</v>
      </c>
      <c r="D125" s="29">
        <f t="shared" si="15"/>
        <v>85068.793152212878</v>
      </c>
      <c r="E125" s="1">
        <f t="shared" si="16"/>
        <v>85068.793152212878</v>
      </c>
      <c r="F125" s="1">
        <f t="shared" si="17"/>
        <v>85068.793152212878</v>
      </c>
      <c r="G125" s="1">
        <f t="shared" si="18"/>
        <v>85068.793155522595</v>
      </c>
      <c r="H125" s="1">
        <f t="shared" si="19"/>
        <v>85068.793155522595</v>
      </c>
      <c r="I125" s="1">
        <f t="shared" si="20"/>
        <v>85068.793155522595</v>
      </c>
    </row>
    <row r="126" spans="1:9" x14ac:dyDescent="0.3">
      <c r="A126" t="s">
        <v>195</v>
      </c>
      <c r="B126" s="11">
        <v>1.475626355615E-3</v>
      </c>
      <c r="C126" s="24">
        <f t="shared" si="21"/>
        <v>4065.9851740400372</v>
      </c>
      <c r="D126" s="29">
        <f t="shared" si="15"/>
        <v>4068.6582376127344</v>
      </c>
      <c r="E126" s="1">
        <f t="shared" si="16"/>
        <v>4068.6582376127344</v>
      </c>
      <c r="F126" s="1">
        <f t="shared" si="17"/>
        <v>4068.6582376127344</v>
      </c>
      <c r="G126" s="1">
        <f t="shared" si="18"/>
        <v>4068.6582377710311</v>
      </c>
      <c r="H126" s="1">
        <f t="shared" si="19"/>
        <v>4068.6582377710311</v>
      </c>
      <c r="I126" s="1">
        <f t="shared" si="20"/>
        <v>4068.6582377710311</v>
      </c>
    </row>
    <row r="127" spans="1:9" x14ac:dyDescent="0.3">
      <c r="A127" t="s">
        <v>196</v>
      </c>
      <c r="B127" s="11">
        <v>9.3796250711899998E-4</v>
      </c>
      <c r="C127" s="24">
        <f t="shared" si="21"/>
        <v>2584.4900595868089</v>
      </c>
      <c r="D127" s="29">
        <f t="shared" si="15"/>
        <v>2586.189157329808</v>
      </c>
      <c r="E127" s="1">
        <f t="shared" si="16"/>
        <v>2586.189157329808</v>
      </c>
      <c r="F127" s="1">
        <f t="shared" si="17"/>
        <v>2586.189157329808</v>
      </c>
      <c r="G127" s="1">
        <f t="shared" si="18"/>
        <v>2586.1891574304273</v>
      </c>
      <c r="H127" s="1">
        <f t="shared" si="19"/>
        <v>2586.1891574304273</v>
      </c>
      <c r="I127" s="1">
        <f t="shared" si="20"/>
        <v>2586.1891574304273</v>
      </c>
    </row>
    <row r="128" spans="1:9" x14ac:dyDescent="0.3">
      <c r="A128" t="s">
        <v>197</v>
      </c>
      <c r="B128" s="11">
        <v>7.7552673561259999E-3</v>
      </c>
      <c r="C128" s="24">
        <f t="shared" si="21"/>
        <v>21369.096567527082</v>
      </c>
      <c r="D128" s="29">
        <f t="shared" si="15"/>
        <v>21383.145057910373</v>
      </c>
      <c r="E128" s="1">
        <f t="shared" si="16"/>
        <v>21383.145057910373</v>
      </c>
      <c r="F128" s="1">
        <f t="shared" si="17"/>
        <v>21383.145057910373</v>
      </c>
      <c r="G128" s="1">
        <f t="shared" si="18"/>
        <v>21383.145058742313</v>
      </c>
      <c r="H128" s="1">
        <f t="shared" si="19"/>
        <v>21383.145058742313</v>
      </c>
      <c r="I128" s="1">
        <f t="shared" si="20"/>
        <v>21383.145058742313</v>
      </c>
    </row>
    <row r="129" spans="1:9" x14ac:dyDescent="0.3">
      <c r="A129" t="s">
        <v>110</v>
      </c>
      <c r="B129" s="11">
        <v>4.6772701717159998E-3</v>
      </c>
      <c r="C129" s="24">
        <f t="shared" si="21"/>
        <v>12887.890691848548</v>
      </c>
      <c r="D129" s="29">
        <f t="shared" si="15"/>
        <v>12896.363460356715</v>
      </c>
      <c r="E129" s="1">
        <f t="shared" si="16"/>
        <v>12896.363460356715</v>
      </c>
      <c r="F129" s="1">
        <f t="shared" si="17"/>
        <v>12896.363460356715</v>
      </c>
      <c r="G129" s="1">
        <f t="shared" si="18"/>
        <v>12896.363460858467</v>
      </c>
      <c r="H129" s="1">
        <f t="shared" si="19"/>
        <v>12896.363460858467</v>
      </c>
      <c r="I129" s="1">
        <f t="shared" si="20"/>
        <v>12896.363460858467</v>
      </c>
    </row>
    <row r="130" spans="1:9" x14ac:dyDescent="0.3">
      <c r="A130" t="s">
        <v>198</v>
      </c>
      <c r="B130" s="11">
        <v>1.6985269385427E-2</v>
      </c>
      <c r="C130" s="24">
        <f t="shared" si="21"/>
        <v>46801.72134052137</v>
      </c>
      <c r="D130" s="29">
        <f t="shared" si="15"/>
        <v>46832.489769598193</v>
      </c>
      <c r="E130" s="1">
        <f t="shared" si="16"/>
        <v>46832.489769598193</v>
      </c>
      <c r="F130" s="1">
        <f t="shared" si="17"/>
        <v>46832.489769598193</v>
      </c>
      <c r="G130" s="1">
        <f t="shared" si="18"/>
        <v>46832.489771420274</v>
      </c>
      <c r="H130" s="1">
        <f t="shared" si="19"/>
        <v>46832.489771420274</v>
      </c>
      <c r="I130" s="1">
        <f t="shared" si="20"/>
        <v>46832.489771420274</v>
      </c>
    </row>
    <row r="131" spans="1:9" x14ac:dyDescent="0.3">
      <c r="A131" t="s">
        <v>199</v>
      </c>
      <c r="B131" s="11">
        <v>1.742264836427E-3</v>
      </c>
      <c r="C131" s="24">
        <f t="shared" si="21"/>
        <v>4800.688851352922</v>
      </c>
      <c r="D131" s="29">
        <f t="shared" si="15"/>
        <v>4803.8449244675849</v>
      </c>
      <c r="E131" s="1">
        <f t="shared" si="16"/>
        <v>4803.8449244675849</v>
      </c>
      <c r="F131" s="1">
        <f t="shared" si="17"/>
        <v>4803.8449244675849</v>
      </c>
      <c r="G131" s="1">
        <f t="shared" si="18"/>
        <v>4803.8449246544851</v>
      </c>
      <c r="H131" s="1">
        <f t="shared" si="19"/>
        <v>4803.8449246544851</v>
      </c>
      <c r="I131" s="1">
        <f t="shared" si="20"/>
        <v>4803.8449246544851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CD16-3355-4945-9CB0-7B2F9AAF4ED5}">
  <dimension ref="A1:S133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39.5546875" customWidth="1"/>
    <col min="2" max="2" width="19" customWidth="1"/>
    <col min="3" max="3" width="21.109375" style="32" customWidth="1"/>
    <col min="4" max="4" width="25.5546875" style="32" bestFit="1" customWidth="1"/>
    <col min="5" max="5" width="22.109375" customWidth="1"/>
    <col min="6" max="6" width="22.33203125" customWidth="1"/>
    <col min="7" max="11" width="22" bestFit="1" customWidth="1"/>
    <col min="12" max="16" width="23" bestFit="1" customWidth="1"/>
    <col min="17" max="17" width="27.77734375" customWidth="1"/>
    <col min="18" max="18" width="19.5546875" customWidth="1"/>
    <col min="19" max="19" width="21.88671875" customWidth="1"/>
  </cols>
  <sheetData>
    <row r="1" spans="1:19" x14ac:dyDescent="0.3">
      <c r="B1" s="21"/>
      <c r="C1" s="30" t="s">
        <v>28</v>
      </c>
      <c r="D1" s="30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54</v>
      </c>
      <c r="K1" s="3" t="s">
        <v>55</v>
      </c>
      <c r="L1" s="3" t="s">
        <v>56</v>
      </c>
      <c r="M1" s="3" t="s">
        <v>57</v>
      </c>
      <c r="N1" s="3" t="s">
        <v>58</v>
      </c>
      <c r="O1" s="3" t="s">
        <v>59</v>
      </c>
      <c r="P1" s="3" t="s">
        <v>60</v>
      </c>
      <c r="Q1" s="3" t="s">
        <v>53</v>
      </c>
      <c r="R1" s="3" t="s">
        <v>1</v>
      </c>
    </row>
    <row r="2" spans="1:19" x14ac:dyDescent="0.3">
      <c r="A2" s="3" t="s">
        <v>0</v>
      </c>
      <c r="B2" s="3"/>
      <c r="C2" s="31">
        <v>369445784</v>
      </c>
      <c r="D2" s="29">
        <v>243858900</v>
      </c>
      <c r="E2" s="1">
        <v>243858900</v>
      </c>
      <c r="F2" s="1">
        <v>243858900</v>
      </c>
      <c r="G2" s="1">
        <v>243858900</v>
      </c>
      <c r="H2" s="1">
        <v>243858900</v>
      </c>
      <c r="I2" s="1">
        <v>243858900</v>
      </c>
      <c r="J2" s="1">
        <v>369445784</v>
      </c>
      <c r="K2" s="1">
        <v>369445784</v>
      </c>
      <c r="L2" s="1">
        <v>369445784</v>
      </c>
      <c r="M2" s="1">
        <v>369445784</v>
      </c>
      <c r="N2" s="1">
        <v>369445784</v>
      </c>
      <c r="O2" s="1">
        <v>369445784</v>
      </c>
      <c r="P2" s="1">
        <v>369445784</v>
      </c>
      <c r="Q2" s="1">
        <v>369445784</v>
      </c>
      <c r="R2" s="2">
        <f>SUM(C2:Q2)</f>
        <v>4788165456</v>
      </c>
      <c r="S2" s="2"/>
    </row>
    <row r="3" spans="1:19" x14ac:dyDescent="0.3">
      <c r="A3" s="3" t="s">
        <v>61</v>
      </c>
      <c r="B3" s="3"/>
      <c r="C3" s="29">
        <f>C2*1.3952917621%</f>
        <v>5154846.5895777596</v>
      </c>
      <c r="D3" s="29">
        <f t="shared" ref="D3:Q3" si="0">D2*1.3952917621%</f>
        <v>3402543.1428476768</v>
      </c>
      <c r="E3" s="1">
        <f t="shared" si="0"/>
        <v>3402543.1428476768</v>
      </c>
      <c r="F3" s="1">
        <f t="shared" si="0"/>
        <v>3402543.1428476768</v>
      </c>
      <c r="G3" s="1">
        <f t="shared" si="0"/>
        <v>3402543.1428476768</v>
      </c>
      <c r="H3" s="1">
        <f t="shared" si="0"/>
        <v>3402543.1428476768</v>
      </c>
      <c r="I3" s="1">
        <f t="shared" si="0"/>
        <v>3402543.1428476768</v>
      </c>
      <c r="J3" s="1">
        <f t="shared" si="0"/>
        <v>5154846.5895777596</v>
      </c>
      <c r="K3" s="1">
        <f t="shared" si="0"/>
        <v>5154846.5895777596</v>
      </c>
      <c r="L3" s="1">
        <f t="shared" si="0"/>
        <v>5154846.5895777596</v>
      </c>
      <c r="M3" s="1">
        <f t="shared" si="0"/>
        <v>5154846.5895777596</v>
      </c>
      <c r="N3" s="1">
        <f t="shared" si="0"/>
        <v>5154846.5895777596</v>
      </c>
      <c r="O3" s="1">
        <f t="shared" si="0"/>
        <v>5154846.5895777596</v>
      </c>
      <c r="P3" s="1">
        <f t="shared" si="0"/>
        <v>5154846.5895777596</v>
      </c>
      <c r="Q3" s="1">
        <f t="shared" si="0"/>
        <v>5154846.5895777596</v>
      </c>
      <c r="R3" s="2">
        <f t="shared" ref="R3:R9" si="1">SUM(C3:Q3)</f>
        <v>66808878.163285874</v>
      </c>
    </row>
    <row r="4" spans="1:19" x14ac:dyDescent="0.3">
      <c r="A4" s="3" t="s">
        <v>27</v>
      </c>
      <c r="B4" s="3"/>
      <c r="C4" s="29">
        <f>C3*69.75%</f>
        <v>3595505.4962304872</v>
      </c>
      <c r="D4" s="29">
        <f t="shared" ref="D4:Q4" si="2">D3*69.75%</f>
        <v>2373273.8421362545</v>
      </c>
      <c r="E4" s="1">
        <f t="shared" si="2"/>
        <v>2373273.8421362545</v>
      </c>
      <c r="F4" s="1">
        <f t="shared" si="2"/>
        <v>2373273.8421362545</v>
      </c>
      <c r="G4" s="1">
        <f t="shared" si="2"/>
        <v>2373273.8421362545</v>
      </c>
      <c r="H4" s="1">
        <f t="shared" si="2"/>
        <v>2373273.8421362545</v>
      </c>
      <c r="I4" s="1">
        <f t="shared" si="2"/>
        <v>2373273.8421362545</v>
      </c>
      <c r="J4" s="1">
        <f t="shared" si="2"/>
        <v>3595505.4962304872</v>
      </c>
      <c r="K4" s="1">
        <f t="shared" si="2"/>
        <v>3595505.4962304872</v>
      </c>
      <c r="L4" s="1">
        <f t="shared" si="2"/>
        <v>3595505.4962304872</v>
      </c>
      <c r="M4" s="1">
        <f t="shared" si="2"/>
        <v>3595505.4962304872</v>
      </c>
      <c r="N4" s="1">
        <f t="shared" si="2"/>
        <v>3595505.4962304872</v>
      </c>
      <c r="O4" s="1">
        <f t="shared" si="2"/>
        <v>3595505.4962304872</v>
      </c>
      <c r="P4" s="1">
        <f t="shared" si="2"/>
        <v>3595505.4962304872</v>
      </c>
      <c r="Q4" s="1">
        <f t="shared" si="2"/>
        <v>3595505.4962304872</v>
      </c>
      <c r="R4" s="2">
        <f t="shared" si="1"/>
        <v>46599192.518891923</v>
      </c>
    </row>
    <row r="5" spans="1:19" x14ac:dyDescent="0.3">
      <c r="A5" s="3" t="s">
        <v>22</v>
      </c>
      <c r="B5" s="3"/>
      <c r="C5" s="29">
        <f>C3*25%</f>
        <v>1288711.6473944399</v>
      </c>
      <c r="D5" s="29">
        <f t="shared" ref="D5:Q5" si="3">D3*25%</f>
        <v>850635.78571191919</v>
      </c>
      <c r="E5" s="1">
        <f t="shared" si="3"/>
        <v>850635.78571191919</v>
      </c>
      <c r="F5" s="1">
        <f t="shared" si="3"/>
        <v>850635.78571191919</v>
      </c>
      <c r="G5" s="1">
        <f t="shared" si="3"/>
        <v>850635.78571191919</v>
      </c>
      <c r="H5" s="1">
        <f t="shared" si="3"/>
        <v>850635.78571191919</v>
      </c>
      <c r="I5" s="1">
        <f t="shared" si="3"/>
        <v>850635.78571191919</v>
      </c>
      <c r="J5" s="1">
        <f t="shared" si="3"/>
        <v>1288711.6473944399</v>
      </c>
      <c r="K5" s="1">
        <f t="shared" si="3"/>
        <v>1288711.6473944399</v>
      </c>
      <c r="L5" s="1">
        <f t="shared" si="3"/>
        <v>1288711.6473944399</v>
      </c>
      <c r="M5" s="1">
        <f t="shared" si="3"/>
        <v>1288711.6473944399</v>
      </c>
      <c r="N5" s="1">
        <f t="shared" si="3"/>
        <v>1288711.6473944399</v>
      </c>
      <c r="O5" s="1">
        <f t="shared" si="3"/>
        <v>1288711.6473944399</v>
      </c>
      <c r="P5" s="1">
        <f t="shared" si="3"/>
        <v>1288711.6473944399</v>
      </c>
      <c r="Q5" s="1">
        <f t="shared" si="3"/>
        <v>1288711.6473944399</v>
      </c>
      <c r="R5" s="2">
        <f t="shared" si="1"/>
        <v>16702219.540821468</v>
      </c>
    </row>
    <row r="6" spans="1:19" x14ac:dyDescent="0.3">
      <c r="A6" s="3" t="s">
        <v>26</v>
      </c>
      <c r="B6" s="3"/>
      <c r="C6" s="29">
        <f>C3*5.25%</f>
        <v>270629.44595283235</v>
      </c>
      <c r="D6" s="29">
        <f t="shared" ref="D6:Q6" si="4">D3*5.25%</f>
        <v>178633.51499950304</v>
      </c>
      <c r="E6" s="1">
        <f t="shared" si="4"/>
        <v>178633.51499950304</v>
      </c>
      <c r="F6" s="1">
        <f t="shared" si="4"/>
        <v>178633.51499950304</v>
      </c>
      <c r="G6" s="1">
        <f t="shared" si="4"/>
        <v>178633.51499950304</v>
      </c>
      <c r="H6" s="1">
        <f t="shared" si="4"/>
        <v>178633.51499950304</v>
      </c>
      <c r="I6" s="1">
        <f t="shared" si="4"/>
        <v>178633.51499950304</v>
      </c>
      <c r="J6" s="1">
        <f t="shared" si="4"/>
        <v>270629.44595283235</v>
      </c>
      <c r="K6" s="1">
        <f t="shared" si="4"/>
        <v>270629.44595283235</v>
      </c>
      <c r="L6" s="1">
        <f t="shared" si="4"/>
        <v>270629.44595283235</v>
      </c>
      <c r="M6" s="1">
        <f t="shared" si="4"/>
        <v>270629.44595283235</v>
      </c>
      <c r="N6" s="1">
        <f t="shared" si="4"/>
        <v>270629.44595283235</v>
      </c>
      <c r="O6" s="1">
        <f t="shared" si="4"/>
        <v>270629.44595283235</v>
      </c>
      <c r="P6" s="1">
        <f t="shared" si="4"/>
        <v>270629.44595283235</v>
      </c>
      <c r="Q6" s="1">
        <f t="shared" si="4"/>
        <v>270629.44595283235</v>
      </c>
      <c r="R6" s="2">
        <f t="shared" si="1"/>
        <v>3507466.1035725088</v>
      </c>
    </row>
    <row r="7" spans="1:19" x14ac:dyDescent="0.3">
      <c r="R7" s="2"/>
    </row>
    <row r="8" spans="1:19" x14ac:dyDescent="0.3">
      <c r="A8" s="3" t="s">
        <v>63</v>
      </c>
      <c r="B8" s="3"/>
      <c r="C8" s="29">
        <v>0</v>
      </c>
      <c r="D8" s="29">
        <v>3990138</v>
      </c>
      <c r="E8" s="28">
        <v>3990138</v>
      </c>
      <c r="F8" s="28">
        <v>3990138</v>
      </c>
      <c r="G8" s="28">
        <v>3990138</v>
      </c>
      <c r="H8" s="28">
        <v>7980276</v>
      </c>
      <c r="I8" s="28">
        <v>7980275</v>
      </c>
      <c r="R8" s="2">
        <f t="shared" si="1"/>
        <v>31921103</v>
      </c>
    </row>
    <row r="9" spans="1:19" x14ac:dyDescent="0.3">
      <c r="A9" s="3" t="s">
        <v>62</v>
      </c>
      <c r="B9" s="3"/>
      <c r="C9" s="29">
        <v>0</v>
      </c>
      <c r="D9" s="29">
        <f t="shared" ref="D9:I9" si="5">D8*1.6334209688%</f>
        <v>65175.750776056942</v>
      </c>
      <c r="E9" s="28">
        <f t="shared" si="5"/>
        <v>65175.750776056942</v>
      </c>
      <c r="F9" s="28">
        <f t="shared" si="5"/>
        <v>65175.750776056942</v>
      </c>
      <c r="G9" s="28">
        <f t="shared" si="5"/>
        <v>65175.750776056942</v>
      </c>
      <c r="H9" s="28">
        <f t="shared" si="5"/>
        <v>130351.50155211388</v>
      </c>
      <c r="I9" s="28">
        <f t="shared" si="5"/>
        <v>130351.48521790419</v>
      </c>
      <c r="R9" s="2">
        <f t="shared" si="1"/>
        <v>521405.98987424583</v>
      </c>
    </row>
    <row r="11" spans="1:19" ht="44.4" customHeight="1" x14ac:dyDescent="0.3">
      <c r="A11" s="9" t="s">
        <v>235</v>
      </c>
      <c r="B11" s="15"/>
      <c r="C11" s="29"/>
      <c r="D11" s="29"/>
    </row>
    <row r="12" spans="1:19" ht="19.5" customHeight="1" x14ac:dyDescent="0.3">
      <c r="A12" s="15"/>
      <c r="B12" s="15"/>
    </row>
    <row r="13" spans="1:19" ht="17.25" customHeight="1" x14ac:dyDescent="0.3">
      <c r="A13" s="15" t="s">
        <v>112</v>
      </c>
      <c r="B13" s="15" t="s">
        <v>111</v>
      </c>
      <c r="C13" s="30" t="s">
        <v>28</v>
      </c>
      <c r="D13" s="30" t="s">
        <v>47</v>
      </c>
      <c r="E13" s="3" t="s">
        <v>48</v>
      </c>
      <c r="F13" s="3" t="s">
        <v>49</v>
      </c>
      <c r="G13" s="3" t="s">
        <v>50</v>
      </c>
      <c r="H13" s="3" t="s">
        <v>51</v>
      </c>
      <c r="I13" s="3" t="s">
        <v>52</v>
      </c>
      <c r="J13" s="3" t="s">
        <v>54</v>
      </c>
      <c r="K13" s="3" t="s">
        <v>55</v>
      </c>
      <c r="L13" s="3" t="s">
        <v>56</v>
      </c>
      <c r="M13" s="3" t="s">
        <v>57</v>
      </c>
      <c r="N13" s="3" t="s">
        <v>58</v>
      </c>
      <c r="O13" s="3" t="s">
        <v>59</v>
      </c>
      <c r="P13" s="3" t="s">
        <v>60</v>
      </c>
      <c r="Q13" s="3" t="s">
        <v>53</v>
      </c>
    </row>
    <row r="14" spans="1:19" x14ac:dyDescent="0.3">
      <c r="A14" t="s">
        <v>113</v>
      </c>
      <c r="B14" s="10">
        <v>5.7605785060199999E-3</v>
      </c>
      <c r="C14" s="29">
        <f>$C$4*$B14</f>
        <v>20712.191679862117</v>
      </c>
      <c r="D14" s="33">
        <f>$D$4*$B14</f>
        <v>13671.430283909611</v>
      </c>
      <c r="E14" s="12">
        <f>$E$4*$B14</f>
        <v>13671.430283909611</v>
      </c>
      <c r="F14" s="12">
        <f>$F$4*$B14</f>
        <v>13671.430283909611</v>
      </c>
      <c r="G14" s="12">
        <f>$G$4*$B14</f>
        <v>13671.430283909611</v>
      </c>
      <c r="H14" s="12">
        <f>$H$4*$B14</f>
        <v>13671.430283909611</v>
      </c>
      <c r="I14" s="12">
        <f>$I$4*$B14</f>
        <v>13671.430283909611</v>
      </c>
      <c r="J14" s="1">
        <f>$J$4*$B14</f>
        <v>20712.191679862117</v>
      </c>
      <c r="K14" s="1">
        <f>$K$4*$B14</f>
        <v>20712.191679862117</v>
      </c>
      <c r="L14" s="1">
        <f>$L$4*$B14</f>
        <v>20712.191679862117</v>
      </c>
      <c r="M14" s="1">
        <f>$M$4*$B14</f>
        <v>20712.191679862117</v>
      </c>
      <c r="N14" s="1">
        <f>$N$4*$B14</f>
        <v>20712.191679862117</v>
      </c>
      <c r="O14" s="1">
        <f>$O$4*$B14</f>
        <v>20712.191679862117</v>
      </c>
      <c r="P14" s="1">
        <f>$P$4*$B14</f>
        <v>20712.191679862117</v>
      </c>
      <c r="Q14" s="1">
        <f>$Q$4*$B14</f>
        <v>20712.191679862117</v>
      </c>
    </row>
    <row r="15" spans="1:19" x14ac:dyDescent="0.3">
      <c r="A15" t="s">
        <v>78</v>
      </c>
      <c r="B15" s="10">
        <v>1.3649194507410001E-3</v>
      </c>
      <c r="C15" s="29">
        <f t="shared" ref="C15:C78" si="6">$C$4*$B15</f>
        <v>4907.5753870511635</v>
      </c>
      <c r="D15" s="33">
        <f t="shared" ref="D15:D46" si="7">$D$4*$B15</f>
        <v>3239.3276290665995</v>
      </c>
      <c r="E15" s="12">
        <f t="shared" ref="E15:E78" si="8">$E$4*$B15</f>
        <v>3239.3276290665995</v>
      </c>
      <c r="F15" s="12">
        <f t="shared" ref="F15:F78" si="9">$F$4*$B15</f>
        <v>3239.3276290665995</v>
      </c>
      <c r="G15" s="12">
        <f t="shared" ref="G15:G78" si="10">$G$4*$B15</f>
        <v>3239.3276290665995</v>
      </c>
      <c r="H15" s="12">
        <f t="shared" ref="H15:H78" si="11">$H$4*$B15</f>
        <v>3239.3276290665995</v>
      </c>
      <c r="I15" s="12">
        <f t="shared" ref="I15:I78" si="12">$I$4*$B15</f>
        <v>3239.3276290665995</v>
      </c>
      <c r="J15" s="1">
        <f t="shared" ref="J15:J46" si="13">$J$4*$B15</f>
        <v>4907.5753870511635</v>
      </c>
      <c r="K15" s="1">
        <f t="shared" ref="K15:K78" si="14">$K$4*$B15</f>
        <v>4907.5753870511635</v>
      </c>
      <c r="L15" s="1">
        <f t="shared" ref="L15:L78" si="15">$L$4*$B15</f>
        <v>4907.5753870511635</v>
      </c>
      <c r="M15" s="1">
        <f t="shared" ref="M15:M78" si="16">$M$4*$B15</f>
        <v>4907.5753870511635</v>
      </c>
      <c r="N15" s="1">
        <f t="shared" ref="N15:N78" si="17">$N$4*$B15</f>
        <v>4907.5753870511635</v>
      </c>
      <c r="O15" s="1">
        <f t="shared" ref="O15:O78" si="18">$O$4*$B15</f>
        <v>4907.5753870511635</v>
      </c>
      <c r="P15" s="1">
        <f t="shared" ref="P15:P78" si="19">$P$4*$B15</f>
        <v>4907.5753870511635</v>
      </c>
      <c r="Q15" s="1">
        <f t="shared" ref="Q15:Q78" si="20">$Q$4*$B15</f>
        <v>4907.5753870511635</v>
      </c>
    </row>
    <row r="16" spans="1:19" x14ac:dyDescent="0.3">
      <c r="A16" t="s">
        <v>114</v>
      </c>
      <c r="B16" s="10">
        <v>5.0386504680954E-2</v>
      </c>
      <c r="C16" s="29">
        <f t="shared" si="6"/>
        <v>181164.95451621327</v>
      </c>
      <c r="D16" s="33">
        <f t="shared" si="7"/>
        <v>119580.97355598408</v>
      </c>
      <c r="E16" s="12">
        <f t="shared" si="8"/>
        <v>119580.97355598408</v>
      </c>
      <c r="F16" s="12">
        <f t="shared" si="9"/>
        <v>119580.97355598408</v>
      </c>
      <c r="G16" s="12">
        <f t="shared" si="10"/>
        <v>119580.97355598408</v>
      </c>
      <c r="H16" s="12">
        <f t="shared" si="11"/>
        <v>119580.97355598408</v>
      </c>
      <c r="I16" s="12">
        <f t="shared" si="12"/>
        <v>119580.97355598408</v>
      </c>
      <c r="J16" s="1">
        <f t="shared" si="13"/>
        <v>181164.95451621327</v>
      </c>
      <c r="K16" s="1">
        <f t="shared" si="14"/>
        <v>181164.95451621327</v>
      </c>
      <c r="L16" s="1">
        <f t="shared" si="15"/>
        <v>181164.95451621327</v>
      </c>
      <c r="M16" s="1">
        <f t="shared" si="16"/>
        <v>181164.95451621327</v>
      </c>
      <c r="N16" s="1">
        <f t="shared" si="17"/>
        <v>181164.95451621327</v>
      </c>
      <c r="O16" s="1">
        <f t="shared" si="18"/>
        <v>181164.95451621327</v>
      </c>
      <c r="P16" s="1">
        <f t="shared" si="19"/>
        <v>181164.95451621327</v>
      </c>
      <c r="Q16" s="1">
        <f t="shared" si="20"/>
        <v>181164.95451621327</v>
      </c>
    </row>
    <row r="17" spans="1:17" x14ac:dyDescent="0.3">
      <c r="A17" t="s">
        <v>79</v>
      </c>
      <c r="B17" s="11">
        <v>2.9908173445600001E-3</v>
      </c>
      <c r="C17" s="29">
        <f t="shared" si="6"/>
        <v>10753.500200586952</v>
      </c>
      <c r="D17" s="33">
        <f t="shared" si="7"/>
        <v>7098.0285704516618</v>
      </c>
      <c r="E17" s="12">
        <f t="shared" si="8"/>
        <v>7098.0285704516618</v>
      </c>
      <c r="F17" s="12">
        <f t="shared" si="9"/>
        <v>7098.0285704516618</v>
      </c>
      <c r="G17" s="12">
        <f t="shared" si="10"/>
        <v>7098.0285704516618</v>
      </c>
      <c r="H17" s="12">
        <f t="shared" si="11"/>
        <v>7098.0285704516618</v>
      </c>
      <c r="I17" s="12">
        <f t="shared" si="12"/>
        <v>7098.0285704516618</v>
      </c>
      <c r="J17" s="1">
        <f t="shared" si="13"/>
        <v>10753.500200586952</v>
      </c>
      <c r="K17" s="1">
        <f t="shared" si="14"/>
        <v>10753.500200586952</v>
      </c>
      <c r="L17" s="1">
        <f t="shared" si="15"/>
        <v>10753.500200586952</v>
      </c>
      <c r="M17" s="1">
        <f t="shared" si="16"/>
        <v>10753.500200586952</v>
      </c>
      <c r="N17" s="1">
        <f t="shared" si="17"/>
        <v>10753.500200586952</v>
      </c>
      <c r="O17" s="1">
        <f t="shared" si="18"/>
        <v>10753.500200586952</v>
      </c>
      <c r="P17" s="1">
        <f t="shared" si="19"/>
        <v>10753.500200586952</v>
      </c>
      <c r="Q17" s="1">
        <f t="shared" si="20"/>
        <v>10753.500200586952</v>
      </c>
    </row>
    <row r="18" spans="1:17" x14ac:dyDescent="0.3">
      <c r="A18" t="s">
        <v>115</v>
      </c>
      <c r="B18" s="10">
        <v>6.6193306844369998E-3</v>
      </c>
      <c r="C18" s="29">
        <f t="shared" si="6"/>
        <v>23799.839857260347</v>
      </c>
      <c r="D18" s="33">
        <f t="shared" si="7"/>
        <v>15709.484365824203</v>
      </c>
      <c r="E18" s="12">
        <f t="shared" si="8"/>
        <v>15709.484365824203</v>
      </c>
      <c r="F18" s="12">
        <f t="shared" si="9"/>
        <v>15709.484365824203</v>
      </c>
      <c r="G18" s="12">
        <f t="shared" si="10"/>
        <v>15709.484365824203</v>
      </c>
      <c r="H18" s="12">
        <f t="shared" si="11"/>
        <v>15709.484365824203</v>
      </c>
      <c r="I18" s="12">
        <f t="shared" si="12"/>
        <v>15709.484365824203</v>
      </c>
      <c r="J18" s="1">
        <f t="shared" si="13"/>
        <v>23799.839857260347</v>
      </c>
      <c r="K18" s="1">
        <f t="shared" si="14"/>
        <v>23799.839857260347</v>
      </c>
      <c r="L18" s="1">
        <f t="shared" si="15"/>
        <v>23799.839857260347</v>
      </c>
      <c r="M18" s="1">
        <f t="shared" si="16"/>
        <v>23799.839857260347</v>
      </c>
      <c r="N18" s="1">
        <f t="shared" si="17"/>
        <v>23799.839857260347</v>
      </c>
      <c r="O18" s="1">
        <f t="shared" si="18"/>
        <v>23799.839857260347</v>
      </c>
      <c r="P18" s="1">
        <f t="shared" si="19"/>
        <v>23799.839857260347</v>
      </c>
      <c r="Q18" s="1">
        <f t="shared" si="20"/>
        <v>23799.839857260347</v>
      </c>
    </row>
    <row r="19" spans="1:17" x14ac:dyDescent="0.3">
      <c r="A19" t="s">
        <v>116</v>
      </c>
      <c r="B19" s="10">
        <v>7.640787092763E-3</v>
      </c>
      <c r="C19" s="29">
        <f t="shared" si="6"/>
        <v>27472.491987556332</v>
      </c>
      <c r="D19" s="33">
        <f t="shared" si="7"/>
        <v>18133.680140586748</v>
      </c>
      <c r="E19" s="12">
        <f t="shared" si="8"/>
        <v>18133.680140586748</v>
      </c>
      <c r="F19" s="12">
        <f t="shared" si="9"/>
        <v>18133.680140586748</v>
      </c>
      <c r="G19" s="12">
        <f t="shared" si="10"/>
        <v>18133.680140586748</v>
      </c>
      <c r="H19" s="12">
        <f t="shared" si="11"/>
        <v>18133.680140586748</v>
      </c>
      <c r="I19" s="12">
        <f t="shared" si="12"/>
        <v>18133.680140586748</v>
      </c>
      <c r="J19" s="1">
        <f t="shared" si="13"/>
        <v>27472.491987556332</v>
      </c>
      <c r="K19" s="1">
        <f t="shared" si="14"/>
        <v>27472.491987556332</v>
      </c>
      <c r="L19" s="1">
        <f t="shared" si="15"/>
        <v>27472.491987556332</v>
      </c>
      <c r="M19" s="1">
        <f t="shared" si="16"/>
        <v>27472.491987556332</v>
      </c>
      <c r="N19" s="1">
        <f t="shared" si="17"/>
        <v>27472.491987556332</v>
      </c>
      <c r="O19" s="1">
        <f t="shared" si="18"/>
        <v>27472.491987556332</v>
      </c>
      <c r="P19" s="1">
        <f t="shared" si="19"/>
        <v>27472.491987556332</v>
      </c>
      <c r="Q19" s="1">
        <f t="shared" si="20"/>
        <v>27472.491987556332</v>
      </c>
    </row>
    <row r="20" spans="1:17" x14ac:dyDescent="0.3">
      <c r="A20" t="s">
        <v>117</v>
      </c>
      <c r="B20" s="11">
        <v>6.4409481023189998E-3</v>
      </c>
      <c r="C20" s="29">
        <f t="shared" si="6"/>
        <v>23158.464302823289</v>
      </c>
      <c r="D20" s="33">
        <f t="shared" si="7"/>
        <v>15286.133649790831</v>
      </c>
      <c r="E20" s="12">
        <f t="shared" si="8"/>
        <v>15286.133649790831</v>
      </c>
      <c r="F20" s="12">
        <f t="shared" si="9"/>
        <v>15286.133649790831</v>
      </c>
      <c r="G20" s="12">
        <f t="shared" si="10"/>
        <v>15286.133649790831</v>
      </c>
      <c r="H20" s="12">
        <f t="shared" si="11"/>
        <v>15286.133649790831</v>
      </c>
      <c r="I20" s="12">
        <f t="shared" si="12"/>
        <v>15286.133649790831</v>
      </c>
      <c r="J20" s="1">
        <f t="shared" si="13"/>
        <v>23158.464302823289</v>
      </c>
      <c r="K20" s="1">
        <f t="shared" si="14"/>
        <v>23158.464302823289</v>
      </c>
      <c r="L20" s="1">
        <f t="shared" si="15"/>
        <v>23158.464302823289</v>
      </c>
      <c r="M20" s="1">
        <f t="shared" si="16"/>
        <v>23158.464302823289</v>
      </c>
      <c r="N20" s="1">
        <f t="shared" si="17"/>
        <v>23158.464302823289</v>
      </c>
      <c r="O20" s="1">
        <f t="shared" si="18"/>
        <v>23158.464302823289</v>
      </c>
      <c r="P20" s="1">
        <f t="shared" si="19"/>
        <v>23158.464302823289</v>
      </c>
      <c r="Q20" s="1">
        <f t="shared" si="20"/>
        <v>23158.464302823289</v>
      </c>
    </row>
    <row r="21" spans="1:17" x14ac:dyDescent="0.3">
      <c r="A21" t="s">
        <v>118</v>
      </c>
      <c r="B21" s="11">
        <v>1.194868774775E-3</v>
      </c>
      <c r="C21" s="29">
        <f t="shared" si="6"/>
        <v>4296.1572469777002</v>
      </c>
      <c r="D21" s="33">
        <f t="shared" si="7"/>
        <v>2835.7508079589034</v>
      </c>
      <c r="E21" s="12">
        <f t="shared" si="8"/>
        <v>2835.7508079589034</v>
      </c>
      <c r="F21" s="12">
        <f t="shared" si="9"/>
        <v>2835.7508079589034</v>
      </c>
      <c r="G21" s="12">
        <f t="shared" si="10"/>
        <v>2835.7508079589034</v>
      </c>
      <c r="H21" s="12">
        <f t="shared" si="11"/>
        <v>2835.7508079589034</v>
      </c>
      <c r="I21" s="12">
        <f t="shared" si="12"/>
        <v>2835.7508079589034</v>
      </c>
      <c r="J21" s="1">
        <f t="shared" si="13"/>
        <v>4296.1572469777002</v>
      </c>
      <c r="K21" s="1">
        <f t="shared" si="14"/>
        <v>4296.1572469777002</v>
      </c>
      <c r="L21" s="1">
        <f t="shared" si="15"/>
        <v>4296.1572469777002</v>
      </c>
      <c r="M21" s="1">
        <f t="shared" si="16"/>
        <v>4296.1572469777002</v>
      </c>
      <c r="N21" s="1">
        <f t="shared" si="17"/>
        <v>4296.1572469777002</v>
      </c>
      <c r="O21" s="1">
        <f t="shared" si="18"/>
        <v>4296.1572469777002</v>
      </c>
      <c r="P21" s="1">
        <f t="shared" si="19"/>
        <v>4296.1572469777002</v>
      </c>
      <c r="Q21" s="1">
        <f t="shared" si="20"/>
        <v>4296.1572469777002</v>
      </c>
    </row>
    <row r="22" spans="1:17" x14ac:dyDescent="0.3">
      <c r="A22" t="s">
        <v>80</v>
      </c>
      <c r="B22" s="11">
        <v>4.2495169127590004E-3</v>
      </c>
      <c r="C22" s="29">
        <f t="shared" si="6"/>
        <v>15279.161416149398</v>
      </c>
      <c r="D22" s="33">
        <f t="shared" si="7"/>
        <v>10085.267330766548</v>
      </c>
      <c r="E22" s="12">
        <f t="shared" si="8"/>
        <v>10085.267330766548</v>
      </c>
      <c r="F22" s="12">
        <f t="shared" si="9"/>
        <v>10085.267330766548</v>
      </c>
      <c r="G22" s="12">
        <f t="shared" si="10"/>
        <v>10085.267330766548</v>
      </c>
      <c r="H22" s="12">
        <f t="shared" si="11"/>
        <v>10085.267330766548</v>
      </c>
      <c r="I22" s="12">
        <f t="shared" si="12"/>
        <v>10085.267330766548</v>
      </c>
      <c r="J22" s="1">
        <f t="shared" si="13"/>
        <v>15279.161416149398</v>
      </c>
      <c r="K22" s="1">
        <f t="shared" si="14"/>
        <v>15279.161416149398</v>
      </c>
      <c r="L22" s="1">
        <f t="shared" si="15"/>
        <v>15279.161416149398</v>
      </c>
      <c r="M22" s="1">
        <f t="shared" si="16"/>
        <v>15279.161416149398</v>
      </c>
      <c r="N22" s="1">
        <f t="shared" si="17"/>
        <v>15279.161416149398</v>
      </c>
      <c r="O22" s="1">
        <f t="shared" si="18"/>
        <v>15279.161416149398</v>
      </c>
      <c r="P22" s="1">
        <f t="shared" si="19"/>
        <v>15279.161416149398</v>
      </c>
      <c r="Q22" s="1">
        <f t="shared" si="20"/>
        <v>15279.161416149398</v>
      </c>
    </row>
    <row r="23" spans="1:17" x14ac:dyDescent="0.3">
      <c r="A23" t="s">
        <v>81</v>
      </c>
      <c r="B23" s="11">
        <v>4.9001955500920001E-3</v>
      </c>
      <c r="C23" s="29">
        <f t="shared" si="6"/>
        <v>17618.680032959961</v>
      </c>
      <c r="D23" s="33">
        <f t="shared" si="7"/>
        <v>11629.505920385818</v>
      </c>
      <c r="E23" s="12">
        <f t="shared" si="8"/>
        <v>11629.505920385818</v>
      </c>
      <c r="F23" s="12">
        <f t="shared" si="9"/>
        <v>11629.505920385818</v>
      </c>
      <c r="G23" s="12">
        <f t="shared" si="10"/>
        <v>11629.505920385818</v>
      </c>
      <c r="H23" s="12">
        <f t="shared" si="11"/>
        <v>11629.505920385818</v>
      </c>
      <c r="I23" s="12">
        <f t="shared" si="12"/>
        <v>11629.505920385818</v>
      </c>
      <c r="J23" s="1">
        <f t="shared" si="13"/>
        <v>17618.680032959961</v>
      </c>
      <c r="K23" s="1">
        <f t="shared" si="14"/>
        <v>17618.680032959961</v>
      </c>
      <c r="L23" s="1">
        <f t="shared" si="15"/>
        <v>17618.680032959961</v>
      </c>
      <c r="M23" s="1">
        <f t="shared" si="16"/>
        <v>17618.680032959961</v>
      </c>
      <c r="N23" s="1">
        <f t="shared" si="17"/>
        <v>17618.680032959961</v>
      </c>
      <c r="O23" s="1">
        <f t="shared" si="18"/>
        <v>17618.680032959961</v>
      </c>
      <c r="P23" s="1">
        <f t="shared" si="19"/>
        <v>17618.680032959961</v>
      </c>
      <c r="Q23" s="1">
        <f t="shared" si="20"/>
        <v>17618.680032959961</v>
      </c>
    </row>
    <row r="24" spans="1:17" x14ac:dyDescent="0.3">
      <c r="A24" t="s">
        <v>119</v>
      </c>
      <c r="B24" s="11">
        <v>6.6354207046520003E-3</v>
      </c>
      <c r="C24" s="29">
        <f t="shared" si="6"/>
        <v>23857.69161337784</v>
      </c>
      <c r="D24" s="33">
        <f t="shared" si="7"/>
        <v>15747.670389919906</v>
      </c>
      <c r="E24" s="12">
        <f t="shared" si="8"/>
        <v>15747.670389919906</v>
      </c>
      <c r="F24" s="12">
        <f t="shared" si="9"/>
        <v>15747.670389919906</v>
      </c>
      <c r="G24" s="12">
        <f t="shared" si="10"/>
        <v>15747.670389919906</v>
      </c>
      <c r="H24" s="12">
        <f t="shared" si="11"/>
        <v>15747.670389919906</v>
      </c>
      <c r="I24" s="12">
        <f t="shared" si="12"/>
        <v>15747.670389919906</v>
      </c>
      <c r="J24" s="1">
        <f t="shared" si="13"/>
        <v>23857.69161337784</v>
      </c>
      <c r="K24" s="1">
        <f t="shared" si="14"/>
        <v>23857.69161337784</v>
      </c>
      <c r="L24" s="1">
        <f t="shared" si="15"/>
        <v>23857.69161337784</v>
      </c>
      <c r="M24" s="1">
        <f t="shared" si="16"/>
        <v>23857.69161337784</v>
      </c>
      <c r="N24" s="1">
        <f t="shared" si="17"/>
        <v>23857.69161337784</v>
      </c>
      <c r="O24" s="1">
        <f t="shared" si="18"/>
        <v>23857.69161337784</v>
      </c>
      <c r="P24" s="1">
        <f t="shared" si="19"/>
        <v>23857.69161337784</v>
      </c>
      <c r="Q24" s="1">
        <f t="shared" si="20"/>
        <v>23857.69161337784</v>
      </c>
    </row>
    <row r="25" spans="1:17" x14ac:dyDescent="0.3">
      <c r="A25" t="s">
        <v>82</v>
      </c>
      <c r="B25" s="11">
        <v>1.4138539022250001E-3</v>
      </c>
      <c r="C25" s="29">
        <f t="shared" si="6"/>
        <v>5083.5194763169093</v>
      </c>
      <c r="D25" s="33">
        <f t="shared" si="7"/>
        <v>3355.4624827528623</v>
      </c>
      <c r="E25" s="12">
        <f t="shared" si="8"/>
        <v>3355.4624827528623</v>
      </c>
      <c r="F25" s="12">
        <f t="shared" si="9"/>
        <v>3355.4624827528623</v>
      </c>
      <c r="G25" s="12">
        <f t="shared" si="10"/>
        <v>3355.4624827528623</v>
      </c>
      <c r="H25" s="12">
        <f t="shared" si="11"/>
        <v>3355.4624827528623</v>
      </c>
      <c r="I25" s="12">
        <f t="shared" si="12"/>
        <v>3355.4624827528623</v>
      </c>
      <c r="J25" s="1">
        <f t="shared" si="13"/>
        <v>5083.5194763169093</v>
      </c>
      <c r="K25" s="1">
        <f t="shared" si="14"/>
        <v>5083.5194763169093</v>
      </c>
      <c r="L25" s="1">
        <f t="shared" si="15"/>
        <v>5083.5194763169093</v>
      </c>
      <c r="M25" s="1">
        <f t="shared" si="16"/>
        <v>5083.5194763169093</v>
      </c>
      <c r="N25" s="1">
        <f t="shared" si="17"/>
        <v>5083.5194763169093</v>
      </c>
      <c r="O25" s="1">
        <f t="shared" si="18"/>
        <v>5083.5194763169093</v>
      </c>
      <c r="P25" s="1">
        <f t="shared" si="19"/>
        <v>5083.5194763169093</v>
      </c>
      <c r="Q25" s="1">
        <f t="shared" si="20"/>
        <v>5083.5194763169093</v>
      </c>
    </row>
    <row r="26" spans="1:17" x14ac:dyDescent="0.3">
      <c r="A26" t="s">
        <v>83</v>
      </c>
      <c r="B26" s="11">
        <v>2.804136234778E-3</v>
      </c>
      <c r="C26" s="29">
        <f t="shared" si="6"/>
        <v>10082.287244323363</v>
      </c>
      <c r="D26" s="33">
        <f t="shared" si="7"/>
        <v>6654.9831757850743</v>
      </c>
      <c r="E26" s="12">
        <f t="shared" si="8"/>
        <v>6654.9831757850743</v>
      </c>
      <c r="F26" s="12">
        <f t="shared" si="9"/>
        <v>6654.9831757850743</v>
      </c>
      <c r="G26" s="12">
        <f t="shared" si="10"/>
        <v>6654.9831757850743</v>
      </c>
      <c r="H26" s="12">
        <f t="shared" si="11"/>
        <v>6654.9831757850743</v>
      </c>
      <c r="I26" s="12">
        <f t="shared" si="12"/>
        <v>6654.9831757850743</v>
      </c>
      <c r="J26" s="1">
        <f t="shared" si="13"/>
        <v>10082.287244323363</v>
      </c>
      <c r="K26" s="1">
        <f t="shared" si="14"/>
        <v>10082.287244323363</v>
      </c>
      <c r="L26" s="1">
        <f t="shared" si="15"/>
        <v>10082.287244323363</v>
      </c>
      <c r="M26" s="1">
        <f t="shared" si="16"/>
        <v>10082.287244323363</v>
      </c>
      <c r="N26" s="1">
        <f t="shared" si="17"/>
        <v>10082.287244323363</v>
      </c>
      <c r="O26" s="1">
        <f t="shared" si="18"/>
        <v>10082.287244323363</v>
      </c>
      <c r="P26" s="1">
        <f t="shared" si="19"/>
        <v>10082.287244323363</v>
      </c>
      <c r="Q26" s="1">
        <f t="shared" si="20"/>
        <v>10082.287244323363</v>
      </c>
    </row>
    <row r="27" spans="1:17" x14ac:dyDescent="0.3">
      <c r="A27" t="s">
        <v>120</v>
      </c>
      <c r="B27" s="11">
        <v>3.3253254157320001E-3</v>
      </c>
      <c r="C27" s="29">
        <f t="shared" si="6"/>
        <v>11956.225809019337</v>
      </c>
      <c r="D27" s="33">
        <f t="shared" si="7"/>
        <v>7891.9078257476222</v>
      </c>
      <c r="E27" s="12">
        <f t="shared" si="8"/>
        <v>7891.9078257476222</v>
      </c>
      <c r="F27" s="12">
        <f t="shared" si="9"/>
        <v>7891.9078257476222</v>
      </c>
      <c r="G27" s="12">
        <f t="shared" si="10"/>
        <v>7891.9078257476222</v>
      </c>
      <c r="H27" s="12">
        <f t="shared" si="11"/>
        <v>7891.9078257476222</v>
      </c>
      <c r="I27" s="12">
        <f t="shared" si="12"/>
        <v>7891.9078257476222</v>
      </c>
      <c r="J27" s="1">
        <f t="shared" si="13"/>
        <v>11956.225809019337</v>
      </c>
      <c r="K27" s="1">
        <f t="shared" si="14"/>
        <v>11956.225809019337</v>
      </c>
      <c r="L27" s="1">
        <f t="shared" si="15"/>
        <v>11956.225809019337</v>
      </c>
      <c r="M27" s="1">
        <f t="shared" si="16"/>
        <v>11956.225809019337</v>
      </c>
      <c r="N27" s="1">
        <f t="shared" si="17"/>
        <v>11956.225809019337</v>
      </c>
      <c r="O27" s="1">
        <f t="shared" si="18"/>
        <v>11956.225809019337</v>
      </c>
      <c r="P27" s="1">
        <f t="shared" si="19"/>
        <v>11956.225809019337</v>
      </c>
      <c r="Q27" s="1">
        <f t="shared" si="20"/>
        <v>11956.225809019337</v>
      </c>
    </row>
    <row r="28" spans="1:17" x14ac:dyDescent="0.3">
      <c r="A28" t="s">
        <v>84</v>
      </c>
      <c r="B28" s="11">
        <v>5.1353612965080002E-3</v>
      </c>
      <c r="C28" s="29">
        <f t="shared" si="6"/>
        <v>18464.219766723836</v>
      </c>
      <c r="D28" s="33">
        <f t="shared" si="7"/>
        <v>12187.618634921359</v>
      </c>
      <c r="E28" s="12">
        <f t="shared" si="8"/>
        <v>12187.618634921359</v>
      </c>
      <c r="F28" s="12">
        <f t="shared" si="9"/>
        <v>12187.618634921359</v>
      </c>
      <c r="G28" s="12">
        <f t="shared" si="10"/>
        <v>12187.618634921359</v>
      </c>
      <c r="H28" s="12">
        <f t="shared" si="11"/>
        <v>12187.618634921359</v>
      </c>
      <c r="I28" s="12">
        <f t="shared" si="12"/>
        <v>12187.618634921359</v>
      </c>
      <c r="J28" s="1">
        <f t="shared" si="13"/>
        <v>18464.219766723836</v>
      </c>
      <c r="K28" s="1">
        <f t="shared" si="14"/>
        <v>18464.219766723836</v>
      </c>
      <c r="L28" s="1">
        <f t="shared" si="15"/>
        <v>18464.219766723836</v>
      </c>
      <c r="M28" s="1">
        <f t="shared" si="16"/>
        <v>18464.219766723836</v>
      </c>
      <c r="N28" s="1">
        <f t="shared" si="17"/>
        <v>18464.219766723836</v>
      </c>
      <c r="O28" s="1">
        <f t="shared" si="18"/>
        <v>18464.219766723836</v>
      </c>
      <c r="P28" s="1">
        <f t="shared" si="19"/>
        <v>18464.219766723836</v>
      </c>
      <c r="Q28" s="1">
        <f t="shared" si="20"/>
        <v>18464.219766723836</v>
      </c>
    </row>
    <row r="29" spans="1:17" x14ac:dyDescent="0.3">
      <c r="A29" t="s">
        <v>121</v>
      </c>
      <c r="B29" s="11">
        <v>9.8395917490599998E-3</v>
      </c>
      <c r="C29" s="29">
        <f t="shared" si="6"/>
        <v>35378.306214409386</v>
      </c>
      <c r="D29" s="33">
        <f t="shared" si="7"/>
        <v>23352.045715343815</v>
      </c>
      <c r="E29" s="12">
        <f t="shared" si="8"/>
        <v>23352.045715343815</v>
      </c>
      <c r="F29" s="12">
        <f t="shared" si="9"/>
        <v>23352.045715343815</v>
      </c>
      <c r="G29" s="12">
        <f t="shared" si="10"/>
        <v>23352.045715343815</v>
      </c>
      <c r="H29" s="12">
        <f t="shared" si="11"/>
        <v>23352.045715343815</v>
      </c>
      <c r="I29" s="12">
        <f t="shared" si="12"/>
        <v>23352.045715343815</v>
      </c>
      <c r="J29" s="1">
        <f t="shared" si="13"/>
        <v>35378.306214409386</v>
      </c>
      <c r="K29" s="1">
        <f t="shared" si="14"/>
        <v>35378.306214409386</v>
      </c>
      <c r="L29" s="1">
        <f t="shared" si="15"/>
        <v>35378.306214409386</v>
      </c>
      <c r="M29" s="1">
        <f t="shared" si="16"/>
        <v>35378.306214409386</v>
      </c>
      <c r="N29" s="1">
        <f t="shared" si="17"/>
        <v>35378.306214409386</v>
      </c>
      <c r="O29" s="1">
        <f t="shared" si="18"/>
        <v>35378.306214409386</v>
      </c>
      <c r="P29" s="1">
        <f t="shared" si="19"/>
        <v>35378.306214409386</v>
      </c>
      <c r="Q29" s="1">
        <f t="shared" si="20"/>
        <v>35378.306214409386</v>
      </c>
    </row>
    <row r="30" spans="1:17" x14ac:dyDescent="0.3">
      <c r="A30" t="s">
        <v>122</v>
      </c>
      <c r="B30" s="11">
        <v>1.1452829659572001E-2</v>
      </c>
      <c r="C30" s="29">
        <f t="shared" si="6"/>
        <v>41178.711988382667</v>
      </c>
      <c r="D30" s="33">
        <f t="shared" si="7"/>
        <v>27180.701049504492</v>
      </c>
      <c r="E30" s="12">
        <f t="shared" si="8"/>
        <v>27180.701049504492</v>
      </c>
      <c r="F30" s="12">
        <f t="shared" si="9"/>
        <v>27180.701049504492</v>
      </c>
      <c r="G30" s="12">
        <f t="shared" si="10"/>
        <v>27180.701049504492</v>
      </c>
      <c r="H30" s="12">
        <f t="shared" si="11"/>
        <v>27180.701049504492</v>
      </c>
      <c r="I30" s="12">
        <f t="shared" si="12"/>
        <v>27180.701049504492</v>
      </c>
      <c r="J30" s="1">
        <f t="shared" si="13"/>
        <v>41178.711988382667</v>
      </c>
      <c r="K30" s="1">
        <f t="shared" si="14"/>
        <v>41178.711988382667</v>
      </c>
      <c r="L30" s="1">
        <f t="shared" si="15"/>
        <v>41178.711988382667</v>
      </c>
      <c r="M30" s="1">
        <f t="shared" si="16"/>
        <v>41178.711988382667</v>
      </c>
      <c r="N30" s="1">
        <f t="shared" si="17"/>
        <v>41178.711988382667</v>
      </c>
      <c r="O30" s="1">
        <f t="shared" si="18"/>
        <v>41178.711988382667</v>
      </c>
      <c r="P30" s="1">
        <f t="shared" si="19"/>
        <v>41178.711988382667</v>
      </c>
      <c r="Q30" s="1">
        <f t="shared" si="20"/>
        <v>41178.711988382667</v>
      </c>
    </row>
    <row r="31" spans="1:17" x14ac:dyDescent="0.3">
      <c r="A31" t="s">
        <v>123</v>
      </c>
      <c r="B31" s="11">
        <v>8.8956815134370003E-3</v>
      </c>
      <c r="C31" s="29">
        <f t="shared" si="6"/>
        <v>31984.471774278674</v>
      </c>
      <c r="D31" s="33">
        <f t="shared" si="7"/>
        <v>21111.888243815079</v>
      </c>
      <c r="E31" s="12">
        <f t="shared" si="8"/>
        <v>21111.888243815079</v>
      </c>
      <c r="F31" s="12">
        <f t="shared" si="9"/>
        <v>21111.888243815079</v>
      </c>
      <c r="G31" s="12">
        <f t="shared" si="10"/>
        <v>21111.888243815079</v>
      </c>
      <c r="H31" s="12">
        <f t="shared" si="11"/>
        <v>21111.888243815079</v>
      </c>
      <c r="I31" s="12">
        <f t="shared" si="12"/>
        <v>21111.888243815079</v>
      </c>
      <c r="J31" s="1">
        <f t="shared" si="13"/>
        <v>31984.471774278674</v>
      </c>
      <c r="K31" s="1">
        <f t="shared" si="14"/>
        <v>31984.471774278674</v>
      </c>
      <c r="L31" s="1">
        <f t="shared" si="15"/>
        <v>31984.471774278674</v>
      </c>
      <c r="M31" s="1">
        <f t="shared" si="16"/>
        <v>31984.471774278674</v>
      </c>
      <c r="N31" s="1">
        <f t="shared" si="17"/>
        <v>31984.471774278674</v>
      </c>
      <c r="O31" s="1">
        <f t="shared" si="18"/>
        <v>31984.471774278674</v>
      </c>
      <c r="P31" s="1">
        <f t="shared" si="19"/>
        <v>31984.471774278674</v>
      </c>
      <c r="Q31" s="1">
        <f t="shared" si="20"/>
        <v>31984.471774278674</v>
      </c>
    </row>
    <row r="32" spans="1:17" x14ac:dyDescent="0.3">
      <c r="A32" t="s">
        <v>124</v>
      </c>
      <c r="B32" s="11">
        <v>2.0926117944359999E-3</v>
      </c>
      <c r="C32" s="29">
        <f t="shared" si="6"/>
        <v>7523.9972083713801</v>
      </c>
      <c r="D32" s="33">
        <f t="shared" si="7"/>
        <v>4966.3408334807673</v>
      </c>
      <c r="E32" s="12">
        <f t="shared" si="8"/>
        <v>4966.3408334807673</v>
      </c>
      <c r="F32" s="12">
        <f t="shared" si="9"/>
        <v>4966.3408334807673</v>
      </c>
      <c r="G32" s="12">
        <f t="shared" si="10"/>
        <v>4966.3408334807673</v>
      </c>
      <c r="H32" s="12">
        <f t="shared" si="11"/>
        <v>4966.3408334807673</v>
      </c>
      <c r="I32" s="12">
        <f t="shared" si="12"/>
        <v>4966.3408334807673</v>
      </c>
      <c r="J32" s="1">
        <f t="shared" si="13"/>
        <v>7523.9972083713801</v>
      </c>
      <c r="K32" s="1">
        <f t="shared" si="14"/>
        <v>7523.9972083713801</v>
      </c>
      <c r="L32" s="1">
        <f t="shared" si="15"/>
        <v>7523.9972083713801</v>
      </c>
      <c r="M32" s="1">
        <f t="shared" si="16"/>
        <v>7523.9972083713801</v>
      </c>
      <c r="N32" s="1">
        <f t="shared" si="17"/>
        <v>7523.9972083713801</v>
      </c>
      <c r="O32" s="1">
        <f t="shared" si="18"/>
        <v>7523.9972083713801</v>
      </c>
      <c r="P32" s="1">
        <f t="shared" si="19"/>
        <v>7523.9972083713801</v>
      </c>
      <c r="Q32" s="1">
        <f t="shared" si="20"/>
        <v>7523.9972083713801</v>
      </c>
    </row>
    <row r="33" spans="1:17" x14ac:dyDescent="0.3">
      <c r="A33" t="s">
        <v>125</v>
      </c>
      <c r="B33" s="11">
        <v>9.9501937501169993E-3</v>
      </c>
      <c r="C33" s="29">
        <f t="shared" si="6"/>
        <v>35775.976317103916</v>
      </c>
      <c r="D33" s="33">
        <f t="shared" si="7"/>
        <v>23614.534551340319</v>
      </c>
      <c r="E33" s="12">
        <f t="shared" si="8"/>
        <v>23614.534551340319</v>
      </c>
      <c r="F33" s="12">
        <f t="shared" si="9"/>
        <v>23614.534551340319</v>
      </c>
      <c r="G33" s="12">
        <f t="shared" si="10"/>
        <v>23614.534551340319</v>
      </c>
      <c r="H33" s="12">
        <f t="shared" si="11"/>
        <v>23614.534551340319</v>
      </c>
      <c r="I33" s="12">
        <f t="shared" si="12"/>
        <v>23614.534551340319</v>
      </c>
      <c r="J33" s="1">
        <f t="shared" si="13"/>
        <v>35775.976317103916</v>
      </c>
      <c r="K33" s="1">
        <f t="shared" si="14"/>
        <v>35775.976317103916</v>
      </c>
      <c r="L33" s="1">
        <f t="shared" si="15"/>
        <v>35775.976317103916</v>
      </c>
      <c r="M33" s="1">
        <f t="shared" si="16"/>
        <v>35775.976317103916</v>
      </c>
      <c r="N33" s="1">
        <f t="shared" si="17"/>
        <v>35775.976317103916</v>
      </c>
      <c r="O33" s="1">
        <f t="shared" si="18"/>
        <v>35775.976317103916</v>
      </c>
      <c r="P33" s="1">
        <f t="shared" si="19"/>
        <v>35775.976317103916</v>
      </c>
      <c r="Q33" s="1">
        <f t="shared" si="20"/>
        <v>35775.976317103916</v>
      </c>
    </row>
    <row r="34" spans="1:17" x14ac:dyDescent="0.3">
      <c r="A34" t="s">
        <v>126</v>
      </c>
      <c r="B34" s="11">
        <v>9.4284752817260006E-3</v>
      </c>
      <c r="C34" s="29">
        <f t="shared" si="6"/>
        <v>33900.134696519126</v>
      </c>
      <c r="D34" s="33">
        <f t="shared" si="7"/>
        <v>22376.35375734857</v>
      </c>
      <c r="E34" s="12">
        <f t="shared" si="8"/>
        <v>22376.35375734857</v>
      </c>
      <c r="F34" s="12">
        <f t="shared" si="9"/>
        <v>22376.35375734857</v>
      </c>
      <c r="G34" s="12">
        <f t="shared" si="10"/>
        <v>22376.35375734857</v>
      </c>
      <c r="H34" s="12">
        <f t="shared" si="11"/>
        <v>22376.35375734857</v>
      </c>
      <c r="I34" s="12">
        <f t="shared" si="12"/>
        <v>22376.35375734857</v>
      </c>
      <c r="J34" s="1">
        <f t="shared" si="13"/>
        <v>33900.134696519126</v>
      </c>
      <c r="K34" s="1">
        <f t="shared" si="14"/>
        <v>33900.134696519126</v>
      </c>
      <c r="L34" s="1">
        <f t="shared" si="15"/>
        <v>33900.134696519126</v>
      </c>
      <c r="M34" s="1">
        <f t="shared" si="16"/>
        <v>33900.134696519126</v>
      </c>
      <c r="N34" s="1">
        <f t="shared" si="17"/>
        <v>33900.134696519126</v>
      </c>
      <c r="O34" s="1">
        <f t="shared" si="18"/>
        <v>33900.134696519126</v>
      </c>
      <c r="P34" s="1">
        <f t="shared" si="19"/>
        <v>33900.134696519126</v>
      </c>
      <c r="Q34" s="1">
        <f t="shared" si="20"/>
        <v>33900.134696519126</v>
      </c>
    </row>
    <row r="35" spans="1:17" x14ac:dyDescent="0.3">
      <c r="A35" t="s">
        <v>127</v>
      </c>
      <c r="B35" s="11">
        <v>1.858592042741E-3</v>
      </c>
      <c r="C35" s="29">
        <f t="shared" si="6"/>
        <v>6682.5779049255143</v>
      </c>
      <c r="D35" s="33">
        <f t="shared" si="7"/>
        <v>4410.9478782398028</v>
      </c>
      <c r="E35" s="12">
        <f t="shared" si="8"/>
        <v>4410.9478782398028</v>
      </c>
      <c r="F35" s="12">
        <f t="shared" si="9"/>
        <v>4410.9478782398028</v>
      </c>
      <c r="G35" s="12">
        <f t="shared" si="10"/>
        <v>4410.9478782398028</v>
      </c>
      <c r="H35" s="12">
        <f t="shared" si="11"/>
        <v>4410.9478782398028</v>
      </c>
      <c r="I35" s="12">
        <f t="shared" si="12"/>
        <v>4410.9478782398028</v>
      </c>
      <c r="J35" s="1">
        <f t="shared" si="13"/>
        <v>6682.5779049255143</v>
      </c>
      <c r="K35" s="1">
        <f t="shared" si="14"/>
        <v>6682.5779049255143</v>
      </c>
      <c r="L35" s="1">
        <f t="shared" si="15"/>
        <v>6682.5779049255143</v>
      </c>
      <c r="M35" s="1">
        <f t="shared" si="16"/>
        <v>6682.5779049255143</v>
      </c>
      <c r="N35" s="1">
        <f t="shared" si="17"/>
        <v>6682.5779049255143</v>
      </c>
      <c r="O35" s="1">
        <f t="shared" si="18"/>
        <v>6682.5779049255143</v>
      </c>
      <c r="P35" s="1">
        <f t="shared" si="19"/>
        <v>6682.5779049255143</v>
      </c>
      <c r="Q35" s="1">
        <f t="shared" si="20"/>
        <v>6682.5779049255143</v>
      </c>
    </row>
    <row r="36" spans="1:17" x14ac:dyDescent="0.3">
      <c r="A36" t="s">
        <v>128</v>
      </c>
      <c r="B36" s="11">
        <v>1.0745949597289999E-3</v>
      </c>
      <c r="C36" s="29">
        <f t="shared" si="6"/>
        <v>3863.7120839271984</v>
      </c>
      <c r="D36" s="33">
        <f t="shared" si="7"/>
        <v>2550.3081088162976</v>
      </c>
      <c r="E36" s="12">
        <f t="shared" si="8"/>
        <v>2550.3081088162976</v>
      </c>
      <c r="F36" s="12">
        <f t="shared" si="9"/>
        <v>2550.3081088162976</v>
      </c>
      <c r="G36" s="12">
        <f t="shared" si="10"/>
        <v>2550.3081088162976</v>
      </c>
      <c r="H36" s="12">
        <f t="shared" si="11"/>
        <v>2550.3081088162976</v>
      </c>
      <c r="I36" s="12">
        <f t="shared" si="12"/>
        <v>2550.3081088162976</v>
      </c>
      <c r="J36" s="1">
        <f t="shared" si="13"/>
        <v>3863.7120839271984</v>
      </c>
      <c r="K36" s="1">
        <f t="shared" si="14"/>
        <v>3863.7120839271984</v>
      </c>
      <c r="L36" s="1">
        <f t="shared" si="15"/>
        <v>3863.7120839271984</v>
      </c>
      <c r="M36" s="1">
        <f t="shared" si="16"/>
        <v>3863.7120839271984</v>
      </c>
      <c r="N36" s="1">
        <f t="shared" si="17"/>
        <v>3863.7120839271984</v>
      </c>
      <c r="O36" s="1">
        <f t="shared" si="18"/>
        <v>3863.7120839271984</v>
      </c>
      <c r="P36" s="1">
        <f t="shared" si="19"/>
        <v>3863.7120839271984</v>
      </c>
      <c r="Q36" s="1">
        <f t="shared" si="20"/>
        <v>3863.7120839271984</v>
      </c>
    </row>
    <row r="37" spans="1:17" x14ac:dyDescent="0.3">
      <c r="A37" t="s">
        <v>85</v>
      </c>
      <c r="B37" s="11">
        <v>5.7726424449150004E-3</v>
      </c>
      <c r="C37" s="29">
        <f t="shared" si="6"/>
        <v>20755.567638465283</v>
      </c>
      <c r="D37" s="33">
        <f t="shared" si="7"/>
        <v>13700.061314522245</v>
      </c>
      <c r="E37" s="12">
        <f t="shared" si="8"/>
        <v>13700.061314522245</v>
      </c>
      <c r="F37" s="12">
        <f t="shared" si="9"/>
        <v>13700.061314522245</v>
      </c>
      <c r="G37" s="12">
        <f t="shared" si="10"/>
        <v>13700.061314522245</v>
      </c>
      <c r="H37" s="12">
        <f t="shared" si="11"/>
        <v>13700.061314522245</v>
      </c>
      <c r="I37" s="12">
        <f t="shared" si="12"/>
        <v>13700.061314522245</v>
      </c>
      <c r="J37" s="1">
        <f t="shared" si="13"/>
        <v>20755.567638465283</v>
      </c>
      <c r="K37" s="1">
        <f t="shared" si="14"/>
        <v>20755.567638465283</v>
      </c>
      <c r="L37" s="1">
        <f t="shared" si="15"/>
        <v>20755.567638465283</v>
      </c>
      <c r="M37" s="1">
        <f t="shared" si="16"/>
        <v>20755.567638465283</v>
      </c>
      <c r="N37" s="1">
        <f t="shared" si="17"/>
        <v>20755.567638465283</v>
      </c>
      <c r="O37" s="1">
        <f t="shared" si="18"/>
        <v>20755.567638465283</v>
      </c>
      <c r="P37" s="1">
        <f t="shared" si="19"/>
        <v>20755.567638465283</v>
      </c>
      <c r="Q37" s="1">
        <f t="shared" si="20"/>
        <v>20755.567638465283</v>
      </c>
    </row>
    <row r="38" spans="1:17" x14ac:dyDescent="0.3">
      <c r="A38" t="s">
        <v>86</v>
      </c>
      <c r="B38" s="11">
        <v>2.8109947191430002E-3</v>
      </c>
      <c r="C38" s="29">
        <f t="shared" si="6"/>
        <v>10106.946962553531</v>
      </c>
      <c r="D38" s="33">
        <f t="shared" si="7"/>
        <v>6671.2602373252294</v>
      </c>
      <c r="E38" s="12">
        <f t="shared" si="8"/>
        <v>6671.2602373252294</v>
      </c>
      <c r="F38" s="12">
        <f t="shared" si="9"/>
        <v>6671.2602373252294</v>
      </c>
      <c r="G38" s="12">
        <f t="shared" si="10"/>
        <v>6671.2602373252294</v>
      </c>
      <c r="H38" s="12">
        <f t="shared" si="11"/>
        <v>6671.2602373252294</v>
      </c>
      <c r="I38" s="12">
        <f t="shared" si="12"/>
        <v>6671.2602373252294</v>
      </c>
      <c r="J38" s="1">
        <f t="shared" si="13"/>
        <v>10106.946962553531</v>
      </c>
      <c r="K38" s="1">
        <f t="shared" si="14"/>
        <v>10106.946962553531</v>
      </c>
      <c r="L38" s="1">
        <f t="shared" si="15"/>
        <v>10106.946962553531</v>
      </c>
      <c r="M38" s="1">
        <f t="shared" si="16"/>
        <v>10106.946962553531</v>
      </c>
      <c r="N38" s="1">
        <f t="shared" si="17"/>
        <v>10106.946962553531</v>
      </c>
      <c r="O38" s="1">
        <f t="shared" si="18"/>
        <v>10106.946962553531</v>
      </c>
      <c r="P38" s="1">
        <f t="shared" si="19"/>
        <v>10106.946962553531</v>
      </c>
      <c r="Q38" s="1">
        <f t="shared" si="20"/>
        <v>10106.946962553531</v>
      </c>
    </row>
    <row r="39" spans="1:17" x14ac:dyDescent="0.3">
      <c r="A39" t="s">
        <v>129</v>
      </c>
      <c r="B39" s="11">
        <v>1.7390652700249999E-3</v>
      </c>
      <c r="C39" s="29">
        <f t="shared" si="6"/>
        <v>6252.8187366784432</v>
      </c>
      <c r="D39" s="33">
        <f t="shared" si="7"/>
        <v>4127.2781151179543</v>
      </c>
      <c r="E39" s="12">
        <f t="shared" si="8"/>
        <v>4127.2781151179543</v>
      </c>
      <c r="F39" s="12">
        <f t="shared" si="9"/>
        <v>4127.2781151179543</v>
      </c>
      <c r="G39" s="12">
        <f t="shared" si="10"/>
        <v>4127.2781151179543</v>
      </c>
      <c r="H39" s="12">
        <f t="shared" si="11"/>
        <v>4127.2781151179543</v>
      </c>
      <c r="I39" s="12">
        <f t="shared" si="12"/>
        <v>4127.2781151179543</v>
      </c>
      <c r="J39" s="1">
        <f t="shared" si="13"/>
        <v>6252.8187366784432</v>
      </c>
      <c r="K39" s="1">
        <f t="shared" si="14"/>
        <v>6252.8187366784432</v>
      </c>
      <c r="L39" s="1">
        <f t="shared" si="15"/>
        <v>6252.8187366784432</v>
      </c>
      <c r="M39" s="1">
        <f t="shared" si="16"/>
        <v>6252.8187366784432</v>
      </c>
      <c r="N39" s="1">
        <f t="shared" si="17"/>
        <v>6252.8187366784432</v>
      </c>
      <c r="O39" s="1">
        <f t="shared" si="18"/>
        <v>6252.8187366784432</v>
      </c>
      <c r="P39" s="1">
        <f t="shared" si="19"/>
        <v>6252.8187366784432</v>
      </c>
      <c r="Q39" s="1">
        <f t="shared" si="20"/>
        <v>6252.8187366784432</v>
      </c>
    </row>
    <row r="40" spans="1:17" x14ac:dyDescent="0.3">
      <c r="A40" t="s">
        <v>130</v>
      </c>
      <c r="B40" s="11">
        <v>1.1394859174804E-2</v>
      </c>
      <c r="C40" s="29">
        <f t="shared" si="6"/>
        <v>40970.278791780176</v>
      </c>
      <c r="D40" s="33">
        <f t="shared" si="7"/>
        <v>27043.121214388641</v>
      </c>
      <c r="E40" s="12">
        <f t="shared" si="8"/>
        <v>27043.121214388641</v>
      </c>
      <c r="F40" s="12">
        <f t="shared" si="9"/>
        <v>27043.121214388641</v>
      </c>
      <c r="G40" s="12">
        <f t="shared" si="10"/>
        <v>27043.121214388641</v>
      </c>
      <c r="H40" s="12">
        <f t="shared" si="11"/>
        <v>27043.121214388641</v>
      </c>
      <c r="I40" s="12">
        <f t="shared" si="12"/>
        <v>27043.121214388641</v>
      </c>
      <c r="J40" s="1">
        <f t="shared" si="13"/>
        <v>40970.278791780176</v>
      </c>
      <c r="K40" s="1">
        <f t="shared" si="14"/>
        <v>40970.278791780176</v>
      </c>
      <c r="L40" s="1">
        <f t="shared" si="15"/>
        <v>40970.278791780176</v>
      </c>
      <c r="M40" s="1">
        <f t="shared" si="16"/>
        <v>40970.278791780176</v>
      </c>
      <c r="N40" s="1">
        <f t="shared" si="17"/>
        <v>40970.278791780176</v>
      </c>
      <c r="O40" s="1">
        <f t="shared" si="18"/>
        <v>40970.278791780176</v>
      </c>
      <c r="P40" s="1">
        <f t="shared" si="19"/>
        <v>40970.278791780176</v>
      </c>
      <c r="Q40" s="1">
        <f t="shared" si="20"/>
        <v>40970.278791780176</v>
      </c>
    </row>
    <row r="41" spans="1:17" x14ac:dyDescent="0.3">
      <c r="A41" t="s">
        <v>131</v>
      </c>
      <c r="B41" s="11">
        <v>4.4207140602835003E-2</v>
      </c>
      <c r="C41" s="29">
        <f t="shared" si="6"/>
        <v>158947.01701012719</v>
      </c>
      <c r="D41" s="33">
        <f t="shared" si="7"/>
        <v>104915.65042834784</v>
      </c>
      <c r="E41" s="12">
        <f t="shared" si="8"/>
        <v>104915.65042834784</v>
      </c>
      <c r="F41" s="12">
        <f t="shared" si="9"/>
        <v>104915.65042834784</v>
      </c>
      <c r="G41" s="12">
        <f t="shared" si="10"/>
        <v>104915.65042834784</v>
      </c>
      <c r="H41" s="12">
        <f t="shared" si="11"/>
        <v>104915.65042834784</v>
      </c>
      <c r="I41" s="12">
        <f t="shared" si="12"/>
        <v>104915.65042834784</v>
      </c>
      <c r="J41" s="1">
        <f t="shared" si="13"/>
        <v>158947.01701012719</v>
      </c>
      <c r="K41" s="1">
        <f t="shared" si="14"/>
        <v>158947.01701012719</v>
      </c>
      <c r="L41" s="1">
        <f t="shared" si="15"/>
        <v>158947.01701012719</v>
      </c>
      <c r="M41" s="1">
        <f t="shared" si="16"/>
        <v>158947.01701012719</v>
      </c>
      <c r="N41" s="1">
        <f t="shared" si="17"/>
        <v>158947.01701012719</v>
      </c>
      <c r="O41" s="1">
        <f t="shared" si="18"/>
        <v>158947.01701012719</v>
      </c>
      <c r="P41" s="1">
        <f t="shared" si="19"/>
        <v>158947.01701012719</v>
      </c>
      <c r="Q41" s="1">
        <f t="shared" si="20"/>
        <v>158947.01701012719</v>
      </c>
    </row>
    <row r="42" spans="1:17" x14ac:dyDescent="0.3">
      <c r="A42" t="s">
        <v>132</v>
      </c>
      <c r="B42" s="11">
        <v>2.2139632577780001E-3</v>
      </c>
      <c r="C42" s="29">
        <f t="shared" si="6"/>
        <v>7960.3170617931546</v>
      </c>
      <c r="D42" s="33">
        <f t="shared" si="7"/>
        <v>5254.3410871352935</v>
      </c>
      <c r="E42" s="12">
        <f t="shared" si="8"/>
        <v>5254.3410871352935</v>
      </c>
      <c r="F42" s="12">
        <f t="shared" si="9"/>
        <v>5254.3410871352935</v>
      </c>
      <c r="G42" s="12">
        <f t="shared" si="10"/>
        <v>5254.3410871352935</v>
      </c>
      <c r="H42" s="12">
        <f t="shared" si="11"/>
        <v>5254.3410871352935</v>
      </c>
      <c r="I42" s="12">
        <f t="shared" si="12"/>
        <v>5254.3410871352935</v>
      </c>
      <c r="J42" s="1">
        <f t="shared" si="13"/>
        <v>7960.3170617931546</v>
      </c>
      <c r="K42" s="1">
        <f t="shared" si="14"/>
        <v>7960.3170617931546</v>
      </c>
      <c r="L42" s="1">
        <f t="shared" si="15"/>
        <v>7960.3170617931546</v>
      </c>
      <c r="M42" s="1">
        <f t="shared" si="16"/>
        <v>7960.3170617931546</v>
      </c>
      <c r="N42" s="1">
        <f t="shared" si="17"/>
        <v>7960.3170617931546</v>
      </c>
      <c r="O42" s="1">
        <f t="shared" si="18"/>
        <v>7960.3170617931546</v>
      </c>
      <c r="P42" s="1">
        <f t="shared" si="19"/>
        <v>7960.3170617931546</v>
      </c>
      <c r="Q42" s="1">
        <f t="shared" si="20"/>
        <v>7960.3170617931546</v>
      </c>
    </row>
    <row r="43" spans="1:17" x14ac:dyDescent="0.3">
      <c r="A43" t="s">
        <v>133</v>
      </c>
      <c r="B43" s="11">
        <v>6.0217794723449996E-3</v>
      </c>
      <c r="C43" s="29">
        <f t="shared" si="6"/>
        <v>21651.341189904368</v>
      </c>
      <c r="D43" s="33">
        <f t="shared" si="7"/>
        <v>14291.331704829445</v>
      </c>
      <c r="E43" s="12">
        <f t="shared" si="8"/>
        <v>14291.331704829445</v>
      </c>
      <c r="F43" s="12">
        <f t="shared" si="9"/>
        <v>14291.331704829445</v>
      </c>
      <c r="G43" s="12">
        <f t="shared" si="10"/>
        <v>14291.331704829445</v>
      </c>
      <c r="H43" s="12">
        <f t="shared" si="11"/>
        <v>14291.331704829445</v>
      </c>
      <c r="I43" s="12">
        <f t="shared" si="12"/>
        <v>14291.331704829445</v>
      </c>
      <c r="J43" s="1">
        <f t="shared" si="13"/>
        <v>21651.341189904368</v>
      </c>
      <c r="K43" s="1">
        <f t="shared" si="14"/>
        <v>21651.341189904368</v>
      </c>
      <c r="L43" s="1">
        <f t="shared" si="15"/>
        <v>21651.341189904368</v>
      </c>
      <c r="M43" s="1">
        <f t="shared" si="16"/>
        <v>21651.341189904368</v>
      </c>
      <c r="N43" s="1">
        <f t="shared" si="17"/>
        <v>21651.341189904368</v>
      </c>
      <c r="O43" s="1">
        <f t="shared" si="18"/>
        <v>21651.341189904368</v>
      </c>
      <c r="P43" s="1">
        <f t="shared" si="19"/>
        <v>21651.341189904368</v>
      </c>
      <c r="Q43" s="1">
        <f t="shared" si="20"/>
        <v>21651.341189904368</v>
      </c>
    </row>
    <row r="44" spans="1:17" x14ac:dyDescent="0.3">
      <c r="A44" t="s">
        <v>87</v>
      </c>
      <c r="B44" s="11">
        <v>1.1502115379896E-2</v>
      </c>
      <c r="C44" s="29">
        <f t="shared" si="6"/>
        <v>41355.919066693285</v>
      </c>
      <c r="D44" s="33">
        <f t="shared" si="7"/>
        <v>27297.669560340284</v>
      </c>
      <c r="E44" s="12">
        <f t="shared" si="8"/>
        <v>27297.669560340284</v>
      </c>
      <c r="F44" s="12">
        <f t="shared" si="9"/>
        <v>27297.669560340284</v>
      </c>
      <c r="G44" s="12">
        <f t="shared" si="10"/>
        <v>27297.669560340284</v>
      </c>
      <c r="H44" s="12">
        <f t="shared" si="11"/>
        <v>27297.669560340284</v>
      </c>
      <c r="I44" s="12">
        <f t="shared" si="12"/>
        <v>27297.669560340284</v>
      </c>
      <c r="J44" s="1">
        <f t="shared" si="13"/>
        <v>41355.919066693285</v>
      </c>
      <c r="K44" s="1">
        <f t="shared" si="14"/>
        <v>41355.919066693285</v>
      </c>
      <c r="L44" s="1">
        <f t="shared" si="15"/>
        <v>41355.919066693285</v>
      </c>
      <c r="M44" s="1">
        <f t="shared" si="16"/>
        <v>41355.919066693285</v>
      </c>
      <c r="N44" s="1">
        <f t="shared" si="17"/>
        <v>41355.919066693285</v>
      </c>
      <c r="O44" s="1">
        <f t="shared" si="18"/>
        <v>41355.919066693285</v>
      </c>
      <c r="P44" s="1">
        <f t="shared" si="19"/>
        <v>41355.919066693285</v>
      </c>
      <c r="Q44" s="1">
        <f t="shared" si="20"/>
        <v>41355.919066693285</v>
      </c>
    </row>
    <row r="45" spans="1:17" x14ac:dyDescent="0.3">
      <c r="A45" t="s">
        <v>88</v>
      </c>
      <c r="B45" s="11">
        <v>3.657951576014E-3</v>
      </c>
      <c r="C45" s="29">
        <f t="shared" si="6"/>
        <v>13152.184996503311</v>
      </c>
      <c r="D45" s="33">
        <f t="shared" si="7"/>
        <v>8681.3207911551126</v>
      </c>
      <c r="E45" s="12">
        <f t="shared" si="8"/>
        <v>8681.3207911551126</v>
      </c>
      <c r="F45" s="12">
        <f t="shared" si="9"/>
        <v>8681.3207911551126</v>
      </c>
      <c r="G45" s="12">
        <f t="shared" si="10"/>
        <v>8681.3207911551126</v>
      </c>
      <c r="H45" s="12">
        <f t="shared" si="11"/>
        <v>8681.3207911551126</v>
      </c>
      <c r="I45" s="12">
        <f t="shared" si="12"/>
        <v>8681.3207911551126</v>
      </c>
      <c r="J45" s="1">
        <f t="shared" si="13"/>
        <v>13152.184996503311</v>
      </c>
      <c r="K45" s="1">
        <f t="shared" si="14"/>
        <v>13152.184996503311</v>
      </c>
      <c r="L45" s="1">
        <f t="shared" si="15"/>
        <v>13152.184996503311</v>
      </c>
      <c r="M45" s="1">
        <f t="shared" si="16"/>
        <v>13152.184996503311</v>
      </c>
      <c r="N45" s="1">
        <f t="shared" si="17"/>
        <v>13152.184996503311</v>
      </c>
      <c r="O45" s="1">
        <f t="shared" si="18"/>
        <v>13152.184996503311</v>
      </c>
      <c r="P45" s="1">
        <f t="shared" si="19"/>
        <v>13152.184996503311</v>
      </c>
      <c r="Q45" s="1">
        <f t="shared" si="20"/>
        <v>13152.184996503311</v>
      </c>
    </row>
    <row r="46" spans="1:17" x14ac:dyDescent="0.3">
      <c r="A46" t="s">
        <v>89</v>
      </c>
      <c r="B46" s="11">
        <v>2.5521715726589999E-3</v>
      </c>
      <c r="C46" s="29">
        <f t="shared" si="6"/>
        <v>9176.3469168186402</v>
      </c>
      <c r="D46" s="33">
        <f t="shared" si="7"/>
        <v>6057.0020340353522</v>
      </c>
      <c r="E46" s="12">
        <f t="shared" si="8"/>
        <v>6057.0020340353522</v>
      </c>
      <c r="F46" s="12">
        <f t="shared" si="9"/>
        <v>6057.0020340353522</v>
      </c>
      <c r="G46" s="12">
        <f t="shared" si="10"/>
        <v>6057.0020340353522</v>
      </c>
      <c r="H46" s="12">
        <f t="shared" si="11"/>
        <v>6057.0020340353522</v>
      </c>
      <c r="I46" s="12">
        <f t="shared" si="12"/>
        <v>6057.0020340353522</v>
      </c>
      <c r="J46" s="1">
        <f t="shared" si="13"/>
        <v>9176.3469168186402</v>
      </c>
      <c r="K46" s="1">
        <f t="shared" si="14"/>
        <v>9176.3469168186402</v>
      </c>
      <c r="L46" s="1">
        <f t="shared" si="15"/>
        <v>9176.3469168186402</v>
      </c>
      <c r="M46" s="1">
        <f t="shared" si="16"/>
        <v>9176.3469168186402</v>
      </c>
      <c r="N46" s="1">
        <f t="shared" si="17"/>
        <v>9176.3469168186402</v>
      </c>
      <c r="O46" s="1">
        <f t="shared" si="18"/>
        <v>9176.3469168186402</v>
      </c>
      <c r="P46" s="1">
        <f t="shared" si="19"/>
        <v>9176.3469168186402</v>
      </c>
      <c r="Q46" s="1">
        <f t="shared" si="20"/>
        <v>9176.3469168186402</v>
      </c>
    </row>
    <row r="47" spans="1:17" x14ac:dyDescent="0.3">
      <c r="A47" t="s">
        <v>90</v>
      </c>
      <c r="B47" s="11">
        <v>1.973054822135E-3</v>
      </c>
      <c r="C47" s="29">
        <f t="shared" si="6"/>
        <v>7094.1294573504592</v>
      </c>
      <c r="D47" s="33">
        <f t="shared" ref="D47:D78" si="21">$D$4*$B47</f>
        <v>4682.5993984737961</v>
      </c>
      <c r="E47" s="12">
        <f t="shared" si="8"/>
        <v>4682.5993984737961</v>
      </c>
      <c r="F47" s="12">
        <f t="shared" si="9"/>
        <v>4682.5993984737961</v>
      </c>
      <c r="G47" s="12">
        <f t="shared" si="10"/>
        <v>4682.5993984737961</v>
      </c>
      <c r="H47" s="12">
        <f t="shared" si="11"/>
        <v>4682.5993984737961</v>
      </c>
      <c r="I47" s="12">
        <f t="shared" si="12"/>
        <v>4682.5993984737961</v>
      </c>
      <c r="J47" s="1">
        <f t="shared" ref="J47:J78" si="22">$J$4*$B47</f>
        <v>7094.1294573504592</v>
      </c>
      <c r="K47" s="1">
        <f t="shared" si="14"/>
        <v>7094.1294573504592</v>
      </c>
      <c r="L47" s="1">
        <f t="shared" si="15"/>
        <v>7094.1294573504592</v>
      </c>
      <c r="M47" s="1">
        <f t="shared" si="16"/>
        <v>7094.1294573504592</v>
      </c>
      <c r="N47" s="1">
        <f t="shared" si="17"/>
        <v>7094.1294573504592</v>
      </c>
      <c r="O47" s="1">
        <f t="shared" si="18"/>
        <v>7094.1294573504592</v>
      </c>
      <c r="P47" s="1">
        <f t="shared" si="19"/>
        <v>7094.1294573504592</v>
      </c>
      <c r="Q47" s="1">
        <f t="shared" si="20"/>
        <v>7094.1294573504592</v>
      </c>
    </row>
    <row r="48" spans="1:17" x14ac:dyDescent="0.3">
      <c r="A48" t="s">
        <v>134</v>
      </c>
      <c r="B48" s="11">
        <v>2.1694093353579998E-3</v>
      </c>
      <c r="C48" s="29">
        <f t="shared" si="6"/>
        <v>7800.1231888534167</v>
      </c>
      <c r="D48" s="33">
        <f t="shared" si="21"/>
        <v>5148.6024284913383</v>
      </c>
      <c r="E48" s="12">
        <f t="shared" si="8"/>
        <v>5148.6024284913383</v>
      </c>
      <c r="F48" s="12">
        <f t="shared" si="9"/>
        <v>5148.6024284913383</v>
      </c>
      <c r="G48" s="12">
        <f t="shared" si="10"/>
        <v>5148.6024284913383</v>
      </c>
      <c r="H48" s="12">
        <f t="shared" si="11"/>
        <v>5148.6024284913383</v>
      </c>
      <c r="I48" s="12">
        <f t="shared" si="12"/>
        <v>5148.6024284913383</v>
      </c>
      <c r="J48" s="1">
        <f t="shared" si="22"/>
        <v>7800.1231888534167</v>
      </c>
      <c r="K48" s="1">
        <f t="shared" si="14"/>
        <v>7800.1231888534167</v>
      </c>
      <c r="L48" s="1">
        <f t="shared" si="15"/>
        <v>7800.1231888534167</v>
      </c>
      <c r="M48" s="1">
        <f t="shared" si="16"/>
        <v>7800.1231888534167</v>
      </c>
      <c r="N48" s="1">
        <f t="shared" si="17"/>
        <v>7800.1231888534167</v>
      </c>
      <c r="O48" s="1">
        <f t="shared" si="18"/>
        <v>7800.1231888534167</v>
      </c>
      <c r="P48" s="1">
        <f t="shared" si="19"/>
        <v>7800.1231888534167</v>
      </c>
      <c r="Q48" s="1">
        <f t="shared" si="20"/>
        <v>7800.1231888534167</v>
      </c>
    </row>
    <row r="49" spans="1:17" x14ac:dyDescent="0.3">
      <c r="A49" t="s">
        <v>135</v>
      </c>
      <c r="B49" s="11">
        <v>2.3295911053160001E-3</v>
      </c>
      <c r="C49" s="29">
        <f t="shared" si="6"/>
        <v>8376.0576231333343</v>
      </c>
      <c r="D49" s="33">
        <f t="shared" si="21"/>
        <v>5528.7576331197479</v>
      </c>
      <c r="E49" s="12">
        <f t="shared" si="8"/>
        <v>5528.7576331197479</v>
      </c>
      <c r="F49" s="12">
        <f t="shared" si="9"/>
        <v>5528.7576331197479</v>
      </c>
      <c r="G49" s="12">
        <f t="shared" si="10"/>
        <v>5528.7576331197479</v>
      </c>
      <c r="H49" s="12">
        <f t="shared" si="11"/>
        <v>5528.7576331197479</v>
      </c>
      <c r="I49" s="12">
        <f t="shared" si="12"/>
        <v>5528.7576331197479</v>
      </c>
      <c r="J49" s="1">
        <f t="shared" si="22"/>
        <v>8376.0576231333343</v>
      </c>
      <c r="K49" s="1">
        <f t="shared" si="14"/>
        <v>8376.0576231333343</v>
      </c>
      <c r="L49" s="1">
        <f t="shared" si="15"/>
        <v>8376.0576231333343</v>
      </c>
      <c r="M49" s="1">
        <f t="shared" si="16"/>
        <v>8376.0576231333343</v>
      </c>
      <c r="N49" s="1">
        <f t="shared" si="17"/>
        <v>8376.0576231333343</v>
      </c>
      <c r="O49" s="1">
        <f t="shared" si="18"/>
        <v>8376.0576231333343</v>
      </c>
      <c r="P49" s="1">
        <f t="shared" si="19"/>
        <v>8376.0576231333343</v>
      </c>
      <c r="Q49" s="1">
        <f t="shared" si="20"/>
        <v>8376.0576231333343</v>
      </c>
    </row>
    <row r="50" spans="1:17" x14ac:dyDescent="0.3">
      <c r="A50" t="s">
        <v>136</v>
      </c>
      <c r="B50" s="11">
        <v>3.507169823793E-3</v>
      </c>
      <c r="C50" s="29">
        <f t="shared" si="6"/>
        <v>12610.048377661442</v>
      </c>
      <c r="D50" s="33">
        <f t="shared" si="21"/>
        <v>8323.4744027375436</v>
      </c>
      <c r="E50" s="12">
        <f t="shared" si="8"/>
        <v>8323.4744027375436</v>
      </c>
      <c r="F50" s="12">
        <f t="shared" si="9"/>
        <v>8323.4744027375436</v>
      </c>
      <c r="G50" s="12">
        <f t="shared" si="10"/>
        <v>8323.4744027375436</v>
      </c>
      <c r="H50" s="12">
        <f t="shared" si="11"/>
        <v>8323.4744027375436</v>
      </c>
      <c r="I50" s="12">
        <f t="shared" si="12"/>
        <v>8323.4744027375436</v>
      </c>
      <c r="J50" s="1">
        <f t="shared" si="22"/>
        <v>12610.048377661442</v>
      </c>
      <c r="K50" s="1">
        <f t="shared" si="14"/>
        <v>12610.048377661442</v>
      </c>
      <c r="L50" s="1">
        <f t="shared" si="15"/>
        <v>12610.048377661442</v>
      </c>
      <c r="M50" s="1">
        <f t="shared" si="16"/>
        <v>12610.048377661442</v>
      </c>
      <c r="N50" s="1">
        <f t="shared" si="17"/>
        <v>12610.048377661442</v>
      </c>
      <c r="O50" s="1">
        <f t="shared" si="18"/>
        <v>12610.048377661442</v>
      </c>
      <c r="P50" s="1">
        <f t="shared" si="19"/>
        <v>12610.048377661442</v>
      </c>
      <c r="Q50" s="1">
        <f t="shared" si="20"/>
        <v>12610.048377661442</v>
      </c>
    </row>
    <row r="51" spans="1:17" x14ac:dyDescent="0.3">
      <c r="A51" t="s">
        <v>137</v>
      </c>
      <c r="B51" s="11">
        <v>5.6165423870890002E-3</v>
      </c>
      <c r="C51" s="29">
        <f t="shared" si="6"/>
        <v>20194.309022590001</v>
      </c>
      <c r="D51" s="33">
        <f t="shared" si="21"/>
        <v>13329.593130527843</v>
      </c>
      <c r="E51" s="12">
        <f t="shared" si="8"/>
        <v>13329.593130527843</v>
      </c>
      <c r="F51" s="12">
        <f t="shared" si="9"/>
        <v>13329.593130527843</v>
      </c>
      <c r="G51" s="12">
        <f t="shared" si="10"/>
        <v>13329.593130527843</v>
      </c>
      <c r="H51" s="12">
        <f t="shared" si="11"/>
        <v>13329.593130527843</v>
      </c>
      <c r="I51" s="12">
        <f t="shared" si="12"/>
        <v>13329.593130527843</v>
      </c>
      <c r="J51" s="1">
        <f t="shared" si="22"/>
        <v>20194.309022590001</v>
      </c>
      <c r="K51" s="1">
        <f t="shared" si="14"/>
        <v>20194.309022590001</v>
      </c>
      <c r="L51" s="1">
        <f t="shared" si="15"/>
        <v>20194.309022590001</v>
      </c>
      <c r="M51" s="1">
        <f t="shared" si="16"/>
        <v>20194.309022590001</v>
      </c>
      <c r="N51" s="1">
        <f t="shared" si="17"/>
        <v>20194.309022590001</v>
      </c>
      <c r="O51" s="1">
        <f t="shared" si="18"/>
        <v>20194.309022590001</v>
      </c>
      <c r="P51" s="1">
        <f t="shared" si="19"/>
        <v>20194.309022590001</v>
      </c>
      <c r="Q51" s="1">
        <f t="shared" si="20"/>
        <v>20194.309022590001</v>
      </c>
    </row>
    <row r="52" spans="1:17" x14ac:dyDescent="0.3">
      <c r="A52" t="s">
        <v>138</v>
      </c>
      <c r="B52" s="11">
        <v>7.6455649847700002E-4</v>
      </c>
      <c r="C52" s="29">
        <f t="shared" si="6"/>
        <v>2748.9670924527895</v>
      </c>
      <c r="D52" s="33">
        <f t="shared" si="21"/>
        <v>1814.5019386707513</v>
      </c>
      <c r="E52" s="12">
        <f t="shared" si="8"/>
        <v>1814.5019386707513</v>
      </c>
      <c r="F52" s="12">
        <f t="shared" si="9"/>
        <v>1814.5019386707513</v>
      </c>
      <c r="G52" s="12">
        <f t="shared" si="10"/>
        <v>1814.5019386707513</v>
      </c>
      <c r="H52" s="12">
        <f t="shared" si="11"/>
        <v>1814.5019386707513</v>
      </c>
      <c r="I52" s="12">
        <f t="shared" si="12"/>
        <v>1814.5019386707513</v>
      </c>
      <c r="J52" s="1">
        <f t="shared" si="22"/>
        <v>2748.9670924527895</v>
      </c>
      <c r="K52" s="1">
        <f t="shared" si="14"/>
        <v>2748.9670924527895</v>
      </c>
      <c r="L52" s="1">
        <f t="shared" si="15"/>
        <v>2748.9670924527895</v>
      </c>
      <c r="M52" s="1">
        <f t="shared" si="16"/>
        <v>2748.9670924527895</v>
      </c>
      <c r="N52" s="1">
        <f t="shared" si="17"/>
        <v>2748.9670924527895</v>
      </c>
      <c r="O52" s="1">
        <f t="shared" si="18"/>
        <v>2748.9670924527895</v>
      </c>
      <c r="P52" s="1">
        <f t="shared" si="19"/>
        <v>2748.9670924527895</v>
      </c>
      <c r="Q52" s="1">
        <f t="shared" si="20"/>
        <v>2748.9670924527895</v>
      </c>
    </row>
    <row r="53" spans="1:17" x14ac:dyDescent="0.3">
      <c r="A53" t="s">
        <v>139</v>
      </c>
      <c r="B53" s="11">
        <v>0.190624622261821</v>
      </c>
      <c r="C53" s="29">
        <f t="shared" si="6"/>
        <v>685391.87705923792</v>
      </c>
      <c r="D53" s="33">
        <f t="shared" si="21"/>
        <v>452404.42968108412</v>
      </c>
      <c r="E53" s="12">
        <f t="shared" si="8"/>
        <v>452404.42968108412</v>
      </c>
      <c r="F53" s="12">
        <f t="shared" si="9"/>
        <v>452404.42968108412</v>
      </c>
      <c r="G53" s="12">
        <f t="shared" si="10"/>
        <v>452404.42968108412</v>
      </c>
      <c r="H53" s="12">
        <f t="shared" si="11"/>
        <v>452404.42968108412</v>
      </c>
      <c r="I53" s="12">
        <f t="shared" si="12"/>
        <v>452404.42968108412</v>
      </c>
      <c r="J53" s="1">
        <f t="shared" si="22"/>
        <v>685391.87705923792</v>
      </c>
      <c r="K53" s="1">
        <f t="shared" si="14"/>
        <v>685391.87705923792</v>
      </c>
      <c r="L53" s="1">
        <f t="shared" si="15"/>
        <v>685391.87705923792</v>
      </c>
      <c r="M53" s="1">
        <f t="shared" si="16"/>
        <v>685391.87705923792</v>
      </c>
      <c r="N53" s="1">
        <f t="shared" si="17"/>
        <v>685391.87705923792</v>
      </c>
      <c r="O53" s="1">
        <f t="shared" si="18"/>
        <v>685391.87705923792</v>
      </c>
      <c r="P53" s="1">
        <f t="shared" si="19"/>
        <v>685391.87705923792</v>
      </c>
      <c r="Q53" s="1">
        <f t="shared" si="20"/>
        <v>685391.87705923792</v>
      </c>
    </row>
    <row r="54" spans="1:17" x14ac:dyDescent="0.3">
      <c r="A54" t="s">
        <v>140</v>
      </c>
      <c r="B54" s="11">
        <v>3.0990192734519999E-3</v>
      </c>
      <c r="C54" s="29">
        <f t="shared" si="6"/>
        <v>11142.540830620877</v>
      </c>
      <c r="D54" s="33">
        <f t="shared" si="21"/>
        <v>7354.8213779597318</v>
      </c>
      <c r="E54" s="12">
        <f t="shared" si="8"/>
        <v>7354.8213779597318</v>
      </c>
      <c r="F54" s="12">
        <f t="shared" si="9"/>
        <v>7354.8213779597318</v>
      </c>
      <c r="G54" s="12">
        <f t="shared" si="10"/>
        <v>7354.8213779597318</v>
      </c>
      <c r="H54" s="12">
        <f t="shared" si="11"/>
        <v>7354.8213779597318</v>
      </c>
      <c r="I54" s="12">
        <f t="shared" si="12"/>
        <v>7354.8213779597318</v>
      </c>
      <c r="J54" s="1">
        <f t="shared" si="22"/>
        <v>11142.540830620877</v>
      </c>
      <c r="K54" s="1">
        <f t="shared" si="14"/>
        <v>11142.540830620877</v>
      </c>
      <c r="L54" s="1">
        <f t="shared" si="15"/>
        <v>11142.540830620877</v>
      </c>
      <c r="M54" s="1">
        <f t="shared" si="16"/>
        <v>11142.540830620877</v>
      </c>
      <c r="N54" s="1">
        <f t="shared" si="17"/>
        <v>11142.540830620877</v>
      </c>
      <c r="O54" s="1">
        <f t="shared" si="18"/>
        <v>11142.540830620877</v>
      </c>
      <c r="P54" s="1">
        <f t="shared" si="19"/>
        <v>11142.540830620877</v>
      </c>
      <c r="Q54" s="1">
        <f t="shared" si="20"/>
        <v>11142.540830620877</v>
      </c>
    </row>
    <row r="55" spans="1:17" x14ac:dyDescent="0.3">
      <c r="A55" t="s">
        <v>141</v>
      </c>
      <c r="B55" s="11">
        <v>4.5823687751919999E-3</v>
      </c>
      <c r="C55" s="29">
        <f t="shared" si="6"/>
        <v>16475.9321169578</v>
      </c>
      <c r="D55" s="33">
        <f t="shared" si="21"/>
        <v>10875.21594918512</v>
      </c>
      <c r="E55" s="12">
        <f t="shared" si="8"/>
        <v>10875.21594918512</v>
      </c>
      <c r="F55" s="12">
        <f t="shared" si="9"/>
        <v>10875.21594918512</v>
      </c>
      <c r="G55" s="12">
        <f t="shared" si="10"/>
        <v>10875.21594918512</v>
      </c>
      <c r="H55" s="12">
        <f t="shared" si="11"/>
        <v>10875.21594918512</v>
      </c>
      <c r="I55" s="12">
        <f t="shared" si="12"/>
        <v>10875.21594918512</v>
      </c>
      <c r="J55" s="1">
        <f t="shared" si="22"/>
        <v>16475.9321169578</v>
      </c>
      <c r="K55" s="1">
        <f t="shared" si="14"/>
        <v>16475.9321169578</v>
      </c>
      <c r="L55" s="1">
        <f t="shared" si="15"/>
        <v>16475.9321169578</v>
      </c>
      <c r="M55" s="1">
        <f t="shared" si="16"/>
        <v>16475.9321169578</v>
      </c>
      <c r="N55" s="1">
        <f t="shared" si="17"/>
        <v>16475.9321169578</v>
      </c>
      <c r="O55" s="1">
        <f t="shared" si="18"/>
        <v>16475.9321169578</v>
      </c>
      <c r="P55" s="1">
        <f t="shared" si="19"/>
        <v>16475.9321169578</v>
      </c>
      <c r="Q55" s="1">
        <f t="shared" si="20"/>
        <v>16475.9321169578</v>
      </c>
    </row>
    <row r="56" spans="1:17" x14ac:dyDescent="0.3">
      <c r="A56" t="s">
        <v>91</v>
      </c>
      <c r="B56" s="11">
        <v>2.1934005202969998E-3</v>
      </c>
      <c r="C56" s="29">
        <f t="shared" si="6"/>
        <v>7886.383626162673</v>
      </c>
      <c r="D56" s="33">
        <f t="shared" si="21"/>
        <v>5205.5400801489204</v>
      </c>
      <c r="E56" s="12">
        <f t="shared" si="8"/>
        <v>5205.5400801489204</v>
      </c>
      <c r="F56" s="12">
        <f t="shared" si="9"/>
        <v>5205.5400801489204</v>
      </c>
      <c r="G56" s="12">
        <f t="shared" si="10"/>
        <v>5205.5400801489204</v>
      </c>
      <c r="H56" s="12">
        <f t="shared" si="11"/>
        <v>5205.5400801489204</v>
      </c>
      <c r="I56" s="12">
        <f t="shared" si="12"/>
        <v>5205.5400801489204</v>
      </c>
      <c r="J56" s="1">
        <f t="shared" si="22"/>
        <v>7886.383626162673</v>
      </c>
      <c r="K56" s="1">
        <f t="shared" si="14"/>
        <v>7886.383626162673</v>
      </c>
      <c r="L56" s="1">
        <f t="shared" si="15"/>
        <v>7886.383626162673</v>
      </c>
      <c r="M56" s="1">
        <f t="shared" si="16"/>
        <v>7886.383626162673</v>
      </c>
      <c r="N56" s="1">
        <f t="shared" si="17"/>
        <v>7886.383626162673</v>
      </c>
      <c r="O56" s="1">
        <f t="shared" si="18"/>
        <v>7886.383626162673</v>
      </c>
      <c r="P56" s="1">
        <f t="shared" si="19"/>
        <v>7886.383626162673</v>
      </c>
      <c r="Q56" s="1">
        <f t="shared" si="20"/>
        <v>7886.383626162673</v>
      </c>
    </row>
    <row r="57" spans="1:17" x14ac:dyDescent="0.3">
      <c r="A57" t="s">
        <v>142</v>
      </c>
      <c r="B57" s="11">
        <v>7.7129927075369996E-3</v>
      </c>
      <c r="C57" s="29">
        <f t="shared" si="6"/>
        <v>27732.107672334951</v>
      </c>
      <c r="D57" s="33">
        <f t="shared" si="21"/>
        <v>18305.043837385248</v>
      </c>
      <c r="E57" s="12">
        <f t="shared" si="8"/>
        <v>18305.043837385248</v>
      </c>
      <c r="F57" s="12">
        <f t="shared" si="9"/>
        <v>18305.043837385248</v>
      </c>
      <c r="G57" s="12">
        <f t="shared" si="10"/>
        <v>18305.043837385248</v>
      </c>
      <c r="H57" s="12">
        <f t="shared" si="11"/>
        <v>18305.043837385248</v>
      </c>
      <c r="I57" s="12">
        <f t="shared" si="12"/>
        <v>18305.043837385248</v>
      </c>
      <c r="J57" s="1">
        <f t="shared" si="22"/>
        <v>27732.107672334951</v>
      </c>
      <c r="K57" s="1">
        <f t="shared" si="14"/>
        <v>27732.107672334951</v>
      </c>
      <c r="L57" s="1">
        <f t="shared" si="15"/>
        <v>27732.107672334951</v>
      </c>
      <c r="M57" s="1">
        <f t="shared" si="16"/>
        <v>27732.107672334951</v>
      </c>
      <c r="N57" s="1">
        <f t="shared" si="17"/>
        <v>27732.107672334951</v>
      </c>
      <c r="O57" s="1">
        <f t="shared" si="18"/>
        <v>27732.107672334951</v>
      </c>
      <c r="P57" s="1">
        <f t="shared" si="19"/>
        <v>27732.107672334951</v>
      </c>
      <c r="Q57" s="1">
        <f t="shared" si="20"/>
        <v>27732.107672334951</v>
      </c>
    </row>
    <row r="58" spans="1:17" x14ac:dyDescent="0.3">
      <c r="A58" t="s">
        <v>143</v>
      </c>
      <c r="B58" s="11">
        <v>1.1406408131328E-2</v>
      </c>
      <c r="C58" s="29">
        <f t="shared" si="6"/>
        <v>41011.803128437947</v>
      </c>
      <c r="D58" s="33">
        <f t="shared" si="21"/>
        <v>27070.530050811019</v>
      </c>
      <c r="E58" s="12">
        <f t="shared" si="8"/>
        <v>27070.530050811019</v>
      </c>
      <c r="F58" s="12">
        <f t="shared" si="9"/>
        <v>27070.530050811019</v>
      </c>
      <c r="G58" s="12">
        <f t="shared" si="10"/>
        <v>27070.530050811019</v>
      </c>
      <c r="H58" s="12">
        <f t="shared" si="11"/>
        <v>27070.530050811019</v>
      </c>
      <c r="I58" s="12">
        <f t="shared" si="12"/>
        <v>27070.530050811019</v>
      </c>
      <c r="J58" s="1">
        <f t="shared" si="22"/>
        <v>41011.803128437947</v>
      </c>
      <c r="K58" s="1">
        <f t="shared" si="14"/>
        <v>41011.803128437947</v>
      </c>
      <c r="L58" s="1">
        <f t="shared" si="15"/>
        <v>41011.803128437947</v>
      </c>
      <c r="M58" s="1">
        <f t="shared" si="16"/>
        <v>41011.803128437947</v>
      </c>
      <c r="N58" s="1">
        <f t="shared" si="17"/>
        <v>41011.803128437947</v>
      </c>
      <c r="O58" s="1">
        <f t="shared" si="18"/>
        <v>41011.803128437947</v>
      </c>
      <c r="P58" s="1">
        <f t="shared" si="19"/>
        <v>41011.803128437947</v>
      </c>
      <c r="Q58" s="1">
        <f t="shared" si="20"/>
        <v>41011.803128437947</v>
      </c>
    </row>
    <row r="59" spans="1:17" x14ac:dyDescent="0.3">
      <c r="A59" t="s">
        <v>144</v>
      </c>
      <c r="B59" s="11">
        <v>1.4089504435310001E-3</v>
      </c>
      <c r="C59" s="29">
        <f t="shared" si="6"/>
        <v>5065.8890636320939</v>
      </c>
      <c r="D59" s="33">
        <f t="shared" si="21"/>
        <v>3343.8252324983964</v>
      </c>
      <c r="E59" s="12">
        <f t="shared" si="8"/>
        <v>3343.8252324983964</v>
      </c>
      <c r="F59" s="12">
        <f t="shared" si="9"/>
        <v>3343.8252324983964</v>
      </c>
      <c r="G59" s="12">
        <f t="shared" si="10"/>
        <v>3343.8252324983964</v>
      </c>
      <c r="H59" s="12">
        <f t="shared" si="11"/>
        <v>3343.8252324983964</v>
      </c>
      <c r="I59" s="12">
        <f t="shared" si="12"/>
        <v>3343.8252324983964</v>
      </c>
      <c r="J59" s="1">
        <f t="shared" si="22"/>
        <v>5065.8890636320939</v>
      </c>
      <c r="K59" s="1">
        <f t="shared" si="14"/>
        <v>5065.8890636320939</v>
      </c>
      <c r="L59" s="1">
        <f t="shared" si="15"/>
        <v>5065.8890636320939</v>
      </c>
      <c r="M59" s="1">
        <f t="shared" si="16"/>
        <v>5065.8890636320939</v>
      </c>
      <c r="N59" s="1">
        <f t="shared" si="17"/>
        <v>5065.8890636320939</v>
      </c>
      <c r="O59" s="1">
        <f t="shared" si="18"/>
        <v>5065.8890636320939</v>
      </c>
      <c r="P59" s="1">
        <f t="shared" si="19"/>
        <v>5065.8890636320939</v>
      </c>
      <c r="Q59" s="1">
        <f t="shared" si="20"/>
        <v>5065.8890636320939</v>
      </c>
    </row>
    <row r="60" spans="1:17" x14ac:dyDescent="0.3">
      <c r="A60" t="s">
        <v>145</v>
      </c>
      <c r="B60" s="11">
        <v>3.0789667499869998E-3</v>
      </c>
      <c r="C60" s="29">
        <f t="shared" si="6"/>
        <v>11070.441872289179</v>
      </c>
      <c r="D60" s="33">
        <f t="shared" si="21"/>
        <v>7307.231248551424</v>
      </c>
      <c r="E60" s="12">
        <f t="shared" si="8"/>
        <v>7307.231248551424</v>
      </c>
      <c r="F60" s="12">
        <f t="shared" si="9"/>
        <v>7307.231248551424</v>
      </c>
      <c r="G60" s="12">
        <f t="shared" si="10"/>
        <v>7307.231248551424</v>
      </c>
      <c r="H60" s="12">
        <f t="shared" si="11"/>
        <v>7307.231248551424</v>
      </c>
      <c r="I60" s="12">
        <f t="shared" si="12"/>
        <v>7307.231248551424</v>
      </c>
      <c r="J60" s="1">
        <f t="shared" si="22"/>
        <v>11070.441872289179</v>
      </c>
      <c r="K60" s="1">
        <f t="shared" si="14"/>
        <v>11070.441872289179</v>
      </c>
      <c r="L60" s="1">
        <f t="shared" si="15"/>
        <v>11070.441872289179</v>
      </c>
      <c r="M60" s="1">
        <f t="shared" si="16"/>
        <v>11070.441872289179</v>
      </c>
      <c r="N60" s="1">
        <f t="shared" si="17"/>
        <v>11070.441872289179</v>
      </c>
      <c r="O60" s="1">
        <f t="shared" si="18"/>
        <v>11070.441872289179</v>
      </c>
      <c r="P60" s="1">
        <f t="shared" si="19"/>
        <v>11070.441872289179</v>
      </c>
      <c r="Q60" s="1">
        <f t="shared" si="20"/>
        <v>11070.441872289179</v>
      </c>
    </row>
    <row r="61" spans="1:17" x14ac:dyDescent="0.3">
      <c r="A61" t="s">
        <v>146</v>
      </c>
      <c r="B61" s="11">
        <v>1.5811675422520001E-3</v>
      </c>
      <c r="C61" s="29">
        <f t="shared" si="6"/>
        <v>5685.0965886283175</v>
      </c>
      <c r="D61" s="33">
        <f t="shared" si="21"/>
        <v>3752.5435680615428</v>
      </c>
      <c r="E61" s="12">
        <f t="shared" si="8"/>
        <v>3752.5435680615428</v>
      </c>
      <c r="F61" s="12">
        <f t="shared" si="9"/>
        <v>3752.5435680615428</v>
      </c>
      <c r="G61" s="12">
        <f t="shared" si="10"/>
        <v>3752.5435680615428</v>
      </c>
      <c r="H61" s="12">
        <f t="shared" si="11"/>
        <v>3752.5435680615428</v>
      </c>
      <c r="I61" s="12">
        <f t="shared" si="12"/>
        <v>3752.5435680615428</v>
      </c>
      <c r="J61" s="1">
        <f t="shared" si="22"/>
        <v>5685.0965886283175</v>
      </c>
      <c r="K61" s="1">
        <f t="shared" si="14"/>
        <v>5685.0965886283175</v>
      </c>
      <c r="L61" s="1">
        <f t="shared" si="15"/>
        <v>5685.0965886283175</v>
      </c>
      <c r="M61" s="1">
        <f t="shared" si="16"/>
        <v>5685.0965886283175</v>
      </c>
      <c r="N61" s="1">
        <f t="shared" si="17"/>
        <v>5685.0965886283175</v>
      </c>
      <c r="O61" s="1">
        <f t="shared" si="18"/>
        <v>5685.0965886283175</v>
      </c>
      <c r="P61" s="1">
        <f t="shared" si="19"/>
        <v>5685.0965886283175</v>
      </c>
      <c r="Q61" s="1">
        <f t="shared" si="20"/>
        <v>5685.0965886283175</v>
      </c>
    </row>
    <row r="62" spans="1:17" x14ac:dyDescent="0.3">
      <c r="A62" t="s">
        <v>147</v>
      </c>
      <c r="B62" s="11">
        <v>8.1283450638200004E-4</v>
      </c>
      <c r="C62" s="29">
        <f t="shared" si="6"/>
        <v>2922.5509352222762</v>
      </c>
      <c r="D62" s="33">
        <f t="shared" si="21"/>
        <v>1929.0788719821351</v>
      </c>
      <c r="E62" s="12">
        <f t="shared" si="8"/>
        <v>1929.0788719821351</v>
      </c>
      <c r="F62" s="12">
        <f t="shared" si="9"/>
        <v>1929.0788719821351</v>
      </c>
      <c r="G62" s="12">
        <f t="shared" si="10"/>
        <v>1929.0788719821351</v>
      </c>
      <c r="H62" s="12">
        <f t="shared" si="11"/>
        <v>1929.0788719821351</v>
      </c>
      <c r="I62" s="12">
        <f t="shared" si="12"/>
        <v>1929.0788719821351</v>
      </c>
      <c r="J62" s="1">
        <f t="shared" si="22"/>
        <v>2922.5509352222762</v>
      </c>
      <c r="K62" s="1">
        <f t="shared" si="14"/>
        <v>2922.5509352222762</v>
      </c>
      <c r="L62" s="1">
        <f t="shared" si="15"/>
        <v>2922.5509352222762</v>
      </c>
      <c r="M62" s="1">
        <f t="shared" si="16"/>
        <v>2922.5509352222762</v>
      </c>
      <c r="N62" s="1">
        <f t="shared" si="17"/>
        <v>2922.5509352222762</v>
      </c>
      <c r="O62" s="1">
        <f t="shared" si="18"/>
        <v>2922.5509352222762</v>
      </c>
      <c r="P62" s="1">
        <f t="shared" si="19"/>
        <v>2922.5509352222762</v>
      </c>
      <c r="Q62" s="1">
        <f t="shared" si="20"/>
        <v>2922.5509352222762</v>
      </c>
    </row>
    <row r="63" spans="1:17" x14ac:dyDescent="0.3">
      <c r="A63" t="s">
        <v>148</v>
      </c>
      <c r="B63" s="11">
        <v>2.6125818658850001E-3</v>
      </c>
      <c r="C63" s="29">
        <f t="shared" si="6"/>
        <v>9393.5524581416194</v>
      </c>
      <c r="D63" s="33">
        <f t="shared" si="21"/>
        <v>6200.3722027443991</v>
      </c>
      <c r="E63" s="12">
        <f t="shared" si="8"/>
        <v>6200.3722027443991</v>
      </c>
      <c r="F63" s="12">
        <f t="shared" si="9"/>
        <v>6200.3722027443991</v>
      </c>
      <c r="G63" s="12">
        <f t="shared" si="10"/>
        <v>6200.3722027443991</v>
      </c>
      <c r="H63" s="12">
        <f t="shared" si="11"/>
        <v>6200.3722027443991</v>
      </c>
      <c r="I63" s="12">
        <f t="shared" si="12"/>
        <v>6200.3722027443991</v>
      </c>
      <c r="J63" s="1">
        <f t="shared" si="22"/>
        <v>9393.5524581416194</v>
      </c>
      <c r="K63" s="1">
        <f t="shared" si="14"/>
        <v>9393.5524581416194</v>
      </c>
      <c r="L63" s="1">
        <f t="shared" si="15"/>
        <v>9393.5524581416194</v>
      </c>
      <c r="M63" s="1">
        <f t="shared" si="16"/>
        <v>9393.5524581416194</v>
      </c>
      <c r="N63" s="1">
        <f t="shared" si="17"/>
        <v>9393.5524581416194</v>
      </c>
      <c r="O63" s="1">
        <f t="shared" si="18"/>
        <v>9393.5524581416194</v>
      </c>
      <c r="P63" s="1">
        <f t="shared" si="19"/>
        <v>9393.5524581416194</v>
      </c>
      <c r="Q63" s="1">
        <f t="shared" si="20"/>
        <v>9393.5524581416194</v>
      </c>
    </row>
    <row r="64" spans="1:17" x14ac:dyDescent="0.3">
      <c r="A64" t="s">
        <v>149</v>
      </c>
      <c r="B64" s="11">
        <v>9.856651334849999E-4</v>
      </c>
      <c r="C64" s="29">
        <f t="shared" si="6"/>
        <v>3543.9644048880741</v>
      </c>
      <c r="D64" s="33">
        <f t="shared" si="21"/>
        <v>2339.2532784056898</v>
      </c>
      <c r="E64" s="12">
        <f t="shared" si="8"/>
        <v>2339.2532784056898</v>
      </c>
      <c r="F64" s="12">
        <f t="shared" si="9"/>
        <v>2339.2532784056898</v>
      </c>
      <c r="G64" s="12">
        <f t="shared" si="10"/>
        <v>2339.2532784056898</v>
      </c>
      <c r="H64" s="12">
        <f t="shared" si="11"/>
        <v>2339.2532784056898</v>
      </c>
      <c r="I64" s="12">
        <f t="shared" si="12"/>
        <v>2339.2532784056898</v>
      </c>
      <c r="J64" s="1">
        <f t="shared" si="22"/>
        <v>3543.9644048880741</v>
      </c>
      <c r="K64" s="1">
        <f t="shared" si="14"/>
        <v>3543.9644048880741</v>
      </c>
      <c r="L64" s="1">
        <f t="shared" si="15"/>
        <v>3543.9644048880741</v>
      </c>
      <c r="M64" s="1">
        <f t="shared" si="16"/>
        <v>3543.9644048880741</v>
      </c>
      <c r="N64" s="1">
        <f t="shared" si="17"/>
        <v>3543.9644048880741</v>
      </c>
      <c r="O64" s="1">
        <f t="shared" si="18"/>
        <v>3543.9644048880741</v>
      </c>
      <c r="P64" s="1">
        <f t="shared" si="19"/>
        <v>3543.9644048880741</v>
      </c>
      <c r="Q64" s="1">
        <f t="shared" si="20"/>
        <v>3543.9644048880741</v>
      </c>
    </row>
    <row r="65" spans="1:17" x14ac:dyDescent="0.3">
      <c r="A65" t="s">
        <v>150</v>
      </c>
      <c r="B65" s="11">
        <v>1.8277503206960001E-3</v>
      </c>
      <c r="C65" s="29">
        <f t="shared" si="6"/>
        <v>6571.686323799504</v>
      </c>
      <c r="D65" s="33">
        <f t="shared" si="21"/>
        <v>4337.7520260639676</v>
      </c>
      <c r="E65" s="12">
        <f t="shared" si="8"/>
        <v>4337.7520260639676</v>
      </c>
      <c r="F65" s="12">
        <f t="shared" si="9"/>
        <v>4337.7520260639676</v>
      </c>
      <c r="G65" s="12">
        <f t="shared" si="10"/>
        <v>4337.7520260639676</v>
      </c>
      <c r="H65" s="12">
        <f t="shared" si="11"/>
        <v>4337.7520260639676</v>
      </c>
      <c r="I65" s="12">
        <f t="shared" si="12"/>
        <v>4337.7520260639676</v>
      </c>
      <c r="J65" s="1">
        <f t="shared" si="22"/>
        <v>6571.686323799504</v>
      </c>
      <c r="K65" s="1">
        <f t="shared" si="14"/>
        <v>6571.686323799504</v>
      </c>
      <c r="L65" s="1">
        <f t="shared" si="15"/>
        <v>6571.686323799504</v>
      </c>
      <c r="M65" s="1">
        <f t="shared" si="16"/>
        <v>6571.686323799504</v>
      </c>
      <c r="N65" s="1">
        <f t="shared" si="17"/>
        <v>6571.686323799504</v>
      </c>
      <c r="O65" s="1">
        <f t="shared" si="18"/>
        <v>6571.686323799504</v>
      </c>
      <c r="P65" s="1">
        <f t="shared" si="19"/>
        <v>6571.686323799504</v>
      </c>
      <c r="Q65" s="1">
        <f t="shared" si="20"/>
        <v>6571.686323799504</v>
      </c>
    </row>
    <row r="66" spans="1:17" x14ac:dyDescent="0.3">
      <c r="A66" t="s">
        <v>151</v>
      </c>
      <c r="B66" s="11">
        <v>1.123105027592E-3</v>
      </c>
      <c r="C66" s="29">
        <f t="shared" si="6"/>
        <v>4038.1302995511292</v>
      </c>
      <c r="D66" s="33">
        <f t="shared" si="21"/>
        <v>2665.4357839558102</v>
      </c>
      <c r="E66" s="12">
        <f t="shared" si="8"/>
        <v>2665.4357839558102</v>
      </c>
      <c r="F66" s="12">
        <f t="shared" si="9"/>
        <v>2665.4357839558102</v>
      </c>
      <c r="G66" s="12">
        <f t="shared" si="10"/>
        <v>2665.4357839558102</v>
      </c>
      <c r="H66" s="12">
        <f t="shared" si="11"/>
        <v>2665.4357839558102</v>
      </c>
      <c r="I66" s="12">
        <f t="shared" si="12"/>
        <v>2665.4357839558102</v>
      </c>
      <c r="J66" s="1">
        <f t="shared" si="22"/>
        <v>4038.1302995511292</v>
      </c>
      <c r="K66" s="1">
        <f t="shared" si="14"/>
        <v>4038.1302995511292</v>
      </c>
      <c r="L66" s="1">
        <f t="shared" si="15"/>
        <v>4038.1302995511292</v>
      </c>
      <c r="M66" s="1">
        <f t="shared" si="16"/>
        <v>4038.1302995511292</v>
      </c>
      <c r="N66" s="1">
        <f t="shared" si="17"/>
        <v>4038.1302995511292</v>
      </c>
      <c r="O66" s="1">
        <f t="shared" si="18"/>
        <v>4038.1302995511292</v>
      </c>
      <c r="P66" s="1">
        <f t="shared" si="19"/>
        <v>4038.1302995511292</v>
      </c>
      <c r="Q66" s="1">
        <f t="shared" si="20"/>
        <v>4038.1302995511292</v>
      </c>
    </row>
    <row r="67" spans="1:17" x14ac:dyDescent="0.3">
      <c r="A67" t="s">
        <v>92</v>
      </c>
      <c r="B67" s="11">
        <v>2.8222496270899999E-3</v>
      </c>
      <c r="C67" s="29">
        <f t="shared" si="6"/>
        <v>10147.414045936537</v>
      </c>
      <c r="D67" s="33">
        <f t="shared" si="21"/>
        <v>6697.9712159514957</v>
      </c>
      <c r="E67" s="12">
        <f t="shared" si="8"/>
        <v>6697.9712159514957</v>
      </c>
      <c r="F67" s="12">
        <f t="shared" si="9"/>
        <v>6697.9712159514957</v>
      </c>
      <c r="G67" s="12">
        <f t="shared" si="10"/>
        <v>6697.9712159514957</v>
      </c>
      <c r="H67" s="12">
        <f t="shared" si="11"/>
        <v>6697.9712159514957</v>
      </c>
      <c r="I67" s="12">
        <f t="shared" si="12"/>
        <v>6697.9712159514957</v>
      </c>
      <c r="J67" s="1">
        <f t="shared" si="22"/>
        <v>10147.414045936537</v>
      </c>
      <c r="K67" s="1">
        <f t="shared" si="14"/>
        <v>10147.414045936537</v>
      </c>
      <c r="L67" s="1">
        <f t="shared" si="15"/>
        <v>10147.414045936537</v>
      </c>
      <c r="M67" s="1">
        <f t="shared" si="16"/>
        <v>10147.414045936537</v>
      </c>
      <c r="N67" s="1">
        <f t="shared" si="17"/>
        <v>10147.414045936537</v>
      </c>
      <c r="O67" s="1">
        <f t="shared" si="18"/>
        <v>10147.414045936537</v>
      </c>
      <c r="P67" s="1">
        <f t="shared" si="19"/>
        <v>10147.414045936537</v>
      </c>
      <c r="Q67" s="1">
        <f t="shared" si="20"/>
        <v>10147.414045936537</v>
      </c>
    </row>
    <row r="68" spans="1:17" x14ac:dyDescent="0.3">
      <c r="A68" t="s">
        <v>152</v>
      </c>
      <c r="B68" s="11">
        <v>3.2257033474659999E-3</v>
      </c>
      <c r="C68" s="29">
        <f t="shared" si="6"/>
        <v>11598.034115023083</v>
      </c>
      <c r="D68" s="33">
        <f t="shared" si="21"/>
        <v>7655.4773770324109</v>
      </c>
      <c r="E68" s="12">
        <f t="shared" si="8"/>
        <v>7655.4773770324109</v>
      </c>
      <c r="F68" s="12">
        <f t="shared" si="9"/>
        <v>7655.4773770324109</v>
      </c>
      <c r="G68" s="12">
        <f t="shared" si="10"/>
        <v>7655.4773770324109</v>
      </c>
      <c r="H68" s="12">
        <f t="shared" si="11"/>
        <v>7655.4773770324109</v>
      </c>
      <c r="I68" s="12">
        <f t="shared" si="12"/>
        <v>7655.4773770324109</v>
      </c>
      <c r="J68" s="1">
        <f t="shared" si="22"/>
        <v>11598.034115023083</v>
      </c>
      <c r="K68" s="1">
        <f t="shared" si="14"/>
        <v>11598.034115023083</v>
      </c>
      <c r="L68" s="1">
        <f t="shared" si="15"/>
        <v>11598.034115023083</v>
      </c>
      <c r="M68" s="1">
        <f t="shared" si="16"/>
        <v>11598.034115023083</v>
      </c>
      <c r="N68" s="1">
        <f t="shared" si="17"/>
        <v>11598.034115023083</v>
      </c>
      <c r="O68" s="1">
        <f t="shared" si="18"/>
        <v>11598.034115023083</v>
      </c>
      <c r="P68" s="1">
        <f t="shared" si="19"/>
        <v>11598.034115023083</v>
      </c>
      <c r="Q68" s="1">
        <f t="shared" si="20"/>
        <v>11598.034115023083</v>
      </c>
    </row>
    <row r="69" spans="1:17" x14ac:dyDescent="0.3">
      <c r="A69" t="s">
        <v>153</v>
      </c>
      <c r="B69" s="11">
        <v>1.091919983965E-3</v>
      </c>
      <c r="C69" s="29">
        <f t="shared" si="6"/>
        <v>3926.0043037900627</v>
      </c>
      <c r="D69" s="33">
        <f t="shared" si="21"/>
        <v>2591.4251356499731</v>
      </c>
      <c r="E69" s="12">
        <f t="shared" si="8"/>
        <v>2591.4251356499731</v>
      </c>
      <c r="F69" s="12">
        <f t="shared" si="9"/>
        <v>2591.4251356499731</v>
      </c>
      <c r="G69" s="12">
        <f t="shared" si="10"/>
        <v>2591.4251356499731</v>
      </c>
      <c r="H69" s="12">
        <f t="shared" si="11"/>
        <v>2591.4251356499731</v>
      </c>
      <c r="I69" s="12">
        <f t="shared" si="12"/>
        <v>2591.4251356499731</v>
      </c>
      <c r="J69" s="1">
        <f t="shared" si="22"/>
        <v>3926.0043037900627</v>
      </c>
      <c r="K69" s="1">
        <f t="shared" si="14"/>
        <v>3926.0043037900627</v>
      </c>
      <c r="L69" s="1">
        <f t="shared" si="15"/>
        <v>3926.0043037900627</v>
      </c>
      <c r="M69" s="1">
        <f t="shared" si="16"/>
        <v>3926.0043037900627</v>
      </c>
      <c r="N69" s="1">
        <f t="shared" si="17"/>
        <v>3926.0043037900627</v>
      </c>
      <c r="O69" s="1">
        <f t="shared" si="18"/>
        <v>3926.0043037900627</v>
      </c>
      <c r="P69" s="1">
        <f t="shared" si="19"/>
        <v>3926.0043037900627</v>
      </c>
      <c r="Q69" s="1">
        <f t="shared" si="20"/>
        <v>3926.0043037900627</v>
      </c>
    </row>
    <row r="70" spans="1:17" x14ac:dyDescent="0.3">
      <c r="A70" t="s">
        <v>154</v>
      </c>
      <c r="B70" s="11">
        <v>2.9351181863640002E-3</v>
      </c>
      <c r="C70" s="29">
        <f t="shared" si="6"/>
        <v>10553.233571157822</v>
      </c>
      <c r="D70" s="33">
        <f t="shared" si="21"/>
        <v>6965.8392152760862</v>
      </c>
      <c r="E70" s="12">
        <f t="shared" si="8"/>
        <v>6965.8392152760862</v>
      </c>
      <c r="F70" s="12">
        <f t="shared" si="9"/>
        <v>6965.8392152760862</v>
      </c>
      <c r="G70" s="12">
        <f t="shared" si="10"/>
        <v>6965.8392152760862</v>
      </c>
      <c r="H70" s="12">
        <f t="shared" si="11"/>
        <v>6965.8392152760862</v>
      </c>
      <c r="I70" s="12">
        <f t="shared" si="12"/>
        <v>6965.8392152760862</v>
      </c>
      <c r="J70" s="1">
        <f t="shared" si="22"/>
        <v>10553.233571157822</v>
      </c>
      <c r="K70" s="1">
        <f t="shared" si="14"/>
        <v>10553.233571157822</v>
      </c>
      <c r="L70" s="1">
        <f t="shared" si="15"/>
        <v>10553.233571157822</v>
      </c>
      <c r="M70" s="1">
        <f t="shared" si="16"/>
        <v>10553.233571157822</v>
      </c>
      <c r="N70" s="1">
        <f t="shared" si="17"/>
        <v>10553.233571157822</v>
      </c>
      <c r="O70" s="1">
        <f t="shared" si="18"/>
        <v>10553.233571157822</v>
      </c>
      <c r="P70" s="1">
        <f t="shared" si="19"/>
        <v>10553.233571157822</v>
      </c>
      <c r="Q70" s="1">
        <f t="shared" si="20"/>
        <v>10553.233571157822</v>
      </c>
    </row>
    <row r="71" spans="1:17" x14ac:dyDescent="0.3">
      <c r="A71" t="s">
        <v>155</v>
      </c>
      <c r="B71" s="11">
        <v>1.4164176879220001E-3</v>
      </c>
      <c r="C71" s="29">
        <f t="shared" si="6"/>
        <v>5092.7375818816299</v>
      </c>
      <c r="D71" s="33">
        <f t="shared" si="21"/>
        <v>3361.5470482843953</v>
      </c>
      <c r="E71" s="12">
        <f t="shared" si="8"/>
        <v>3361.5470482843953</v>
      </c>
      <c r="F71" s="12">
        <f t="shared" si="9"/>
        <v>3361.5470482843953</v>
      </c>
      <c r="G71" s="12">
        <f t="shared" si="10"/>
        <v>3361.5470482843953</v>
      </c>
      <c r="H71" s="12">
        <f t="shared" si="11"/>
        <v>3361.5470482843953</v>
      </c>
      <c r="I71" s="12">
        <f t="shared" si="12"/>
        <v>3361.5470482843953</v>
      </c>
      <c r="J71" s="1">
        <f t="shared" si="22"/>
        <v>5092.7375818816299</v>
      </c>
      <c r="K71" s="1">
        <f t="shared" si="14"/>
        <v>5092.7375818816299</v>
      </c>
      <c r="L71" s="1">
        <f t="shared" si="15"/>
        <v>5092.7375818816299</v>
      </c>
      <c r="M71" s="1">
        <f t="shared" si="16"/>
        <v>5092.7375818816299</v>
      </c>
      <c r="N71" s="1">
        <f t="shared" si="17"/>
        <v>5092.7375818816299</v>
      </c>
      <c r="O71" s="1">
        <f t="shared" si="18"/>
        <v>5092.7375818816299</v>
      </c>
      <c r="P71" s="1">
        <f t="shared" si="19"/>
        <v>5092.7375818816299</v>
      </c>
      <c r="Q71" s="1">
        <f t="shared" si="20"/>
        <v>5092.7375818816299</v>
      </c>
    </row>
    <row r="72" spans="1:17" x14ac:dyDescent="0.3">
      <c r="A72" t="s">
        <v>93</v>
      </c>
      <c r="B72" s="11">
        <v>3.69858432093E-3</v>
      </c>
      <c r="C72" s="29">
        <f t="shared" si="6"/>
        <v>13298.280254175719</v>
      </c>
      <c r="D72" s="33">
        <f t="shared" si="21"/>
        <v>8777.7534217984503</v>
      </c>
      <c r="E72" s="12">
        <f t="shared" si="8"/>
        <v>8777.7534217984503</v>
      </c>
      <c r="F72" s="12">
        <f t="shared" si="9"/>
        <v>8777.7534217984503</v>
      </c>
      <c r="G72" s="12">
        <f t="shared" si="10"/>
        <v>8777.7534217984503</v>
      </c>
      <c r="H72" s="12">
        <f t="shared" si="11"/>
        <v>8777.7534217984503</v>
      </c>
      <c r="I72" s="12">
        <f t="shared" si="12"/>
        <v>8777.7534217984503</v>
      </c>
      <c r="J72" s="1">
        <f t="shared" si="22"/>
        <v>13298.280254175719</v>
      </c>
      <c r="K72" s="1">
        <f t="shared" si="14"/>
        <v>13298.280254175719</v>
      </c>
      <c r="L72" s="1">
        <f t="shared" si="15"/>
        <v>13298.280254175719</v>
      </c>
      <c r="M72" s="1">
        <f t="shared" si="16"/>
        <v>13298.280254175719</v>
      </c>
      <c r="N72" s="1">
        <f t="shared" si="17"/>
        <v>13298.280254175719</v>
      </c>
      <c r="O72" s="1">
        <f t="shared" si="18"/>
        <v>13298.280254175719</v>
      </c>
      <c r="P72" s="1">
        <f t="shared" si="19"/>
        <v>13298.280254175719</v>
      </c>
      <c r="Q72" s="1">
        <f t="shared" si="20"/>
        <v>13298.280254175719</v>
      </c>
    </row>
    <row r="73" spans="1:17" x14ac:dyDescent="0.3">
      <c r="A73" t="s">
        <v>94</v>
      </c>
      <c r="B73" s="11">
        <v>1.8140190469E-3</v>
      </c>
      <c r="C73" s="29">
        <f t="shared" si="6"/>
        <v>6522.3154533957404</v>
      </c>
      <c r="D73" s="33">
        <f t="shared" si="21"/>
        <v>4305.1639531447099</v>
      </c>
      <c r="E73" s="12">
        <f t="shared" si="8"/>
        <v>4305.1639531447099</v>
      </c>
      <c r="F73" s="12">
        <f t="shared" si="9"/>
        <v>4305.1639531447099</v>
      </c>
      <c r="G73" s="12">
        <f t="shared" si="10"/>
        <v>4305.1639531447099</v>
      </c>
      <c r="H73" s="12">
        <f t="shared" si="11"/>
        <v>4305.1639531447099</v>
      </c>
      <c r="I73" s="12">
        <f t="shared" si="12"/>
        <v>4305.1639531447099</v>
      </c>
      <c r="J73" s="1">
        <f t="shared" si="22"/>
        <v>6522.3154533957404</v>
      </c>
      <c r="K73" s="1">
        <f t="shared" si="14"/>
        <v>6522.3154533957404</v>
      </c>
      <c r="L73" s="1">
        <f t="shared" si="15"/>
        <v>6522.3154533957404</v>
      </c>
      <c r="M73" s="1">
        <f t="shared" si="16"/>
        <v>6522.3154533957404</v>
      </c>
      <c r="N73" s="1">
        <f t="shared" si="17"/>
        <v>6522.3154533957404</v>
      </c>
      <c r="O73" s="1">
        <f t="shared" si="18"/>
        <v>6522.3154533957404</v>
      </c>
      <c r="P73" s="1">
        <f t="shared" si="19"/>
        <v>6522.3154533957404</v>
      </c>
      <c r="Q73" s="1">
        <f t="shared" si="20"/>
        <v>6522.3154533957404</v>
      </c>
    </row>
    <row r="74" spans="1:17" x14ac:dyDescent="0.3">
      <c r="A74" t="s">
        <v>95</v>
      </c>
      <c r="B74" s="11">
        <v>1.875101678223E-3</v>
      </c>
      <c r="C74" s="29">
        <f t="shared" si="6"/>
        <v>6741.938390041807</v>
      </c>
      <c r="D74" s="33">
        <f t="shared" si="21"/>
        <v>4450.1297642724385</v>
      </c>
      <c r="E74" s="12">
        <f t="shared" si="8"/>
        <v>4450.1297642724385</v>
      </c>
      <c r="F74" s="12">
        <f t="shared" si="9"/>
        <v>4450.1297642724385</v>
      </c>
      <c r="G74" s="12">
        <f t="shared" si="10"/>
        <v>4450.1297642724385</v>
      </c>
      <c r="H74" s="12">
        <f t="shared" si="11"/>
        <v>4450.1297642724385</v>
      </c>
      <c r="I74" s="12">
        <f t="shared" si="12"/>
        <v>4450.1297642724385</v>
      </c>
      <c r="J74" s="1">
        <f t="shared" si="22"/>
        <v>6741.938390041807</v>
      </c>
      <c r="K74" s="1">
        <f t="shared" si="14"/>
        <v>6741.938390041807</v>
      </c>
      <c r="L74" s="1">
        <f t="shared" si="15"/>
        <v>6741.938390041807</v>
      </c>
      <c r="M74" s="1">
        <f t="shared" si="16"/>
        <v>6741.938390041807</v>
      </c>
      <c r="N74" s="1">
        <f t="shared" si="17"/>
        <v>6741.938390041807</v>
      </c>
      <c r="O74" s="1">
        <f t="shared" si="18"/>
        <v>6741.938390041807</v>
      </c>
      <c r="P74" s="1">
        <f t="shared" si="19"/>
        <v>6741.938390041807</v>
      </c>
      <c r="Q74" s="1">
        <f t="shared" si="20"/>
        <v>6741.938390041807</v>
      </c>
    </row>
    <row r="75" spans="1:17" x14ac:dyDescent="0.3">
      <c r="A75" t="s">
        <v>156</v>
      </c>
      <c r="B75" s="11">
        <v>1.296352091057E-3</v>
      </c>
      <c r="C75" s="29">
        <f t="shared" si="6"/>
        <v>4661.0410684453282</v>
      </c>
      <c r="D75" s="33">
        <f t="shared" si="21"/>
        <v>3076.5985079042143</v>
      </c>
      <c r="E75" s="12">
        <f t="shared" si="8"/>
        <v>3076.5985079042143</v>
      </c>
      <c r="F75" s="12">
        <f t="shared" si="9"/>
        <v>3076.5985079042143</v>
      </c>
      <c r="G75" s="12">
        <f t="shared" si="10"/>
        <v>3076.5985079042143</v>
      </c>
      <c r="H75" s="12">
        <f t="shared" si="11"/>
        <v>3076.5985079042143</v>
      </c>
      <c r="I75" s="12">
        <f t="shared" si="12"/>
        <v>3076.5985079042143</v>
      </c>
      <c r="J75" s="1">
        <f t="shared" si="22"/>
        <v>4661.0410684453282</v>
      </c>
      <c r="K75" s="1">
        <f t="shared" si="14"/>
        <v>4661.0410684453282</v>
      </c>
      <c r="L75" s="1">
        <f t="shared" si="15"/>
        <v>4661.0410684453282</v>
      </c>
      <c r="M75" s="1">
        <f t="shared" si="16"/>
        <v>4661.0410684453282</v>
      </c>
      <c r="N75" s="1">
        <f t="shared" si="17"/>
        <v>4661.0410684453282</v>
      </c>
      <c r="O75" s="1">
        <f t="shared" si="18"/>
        <v>4661.0410684453282</v>
      </c>
      <c r="P75" s="1">
        <f t="shared" si="19"/>
        <v>4661.0410684453282</v>
      </c>
      <c r="Q75" s="1">
        <f t="shared" si="20"/>
        <v>4661.0410684453282</v>
      </c>
    </row>
    <row r="76" spans="1:17" x14ac:dyDescent="0.3">
      <c r="A76" t="s">
        <v>157</v>
      </c>
      <c r="B76" s="11">
        <v>2.5430640140459999E-3</v>
      </c>
      <c r="C76" s="29">
        <f t="shared" si="6"/>
        <v>9143.6006397683577</v>
      </c>
      <c r="D76" s="33">
        <f t="shared" si="21"/>
        <v>6035.3873034133958</v>
      </c>
      <c r="E76" s="12">
        <f t="shared" si="8"/>
        <v>6035.3873034133958</v>
      </c>
      <c r="F76" s="12">
        <f t="shared" si="9"/>
        <v>6035.3873034133958</v>
      </c>
      <c r="G76" s="12">
        <f t="shared" si="10"/>
        <v>6035.3873034133958</v>
      </c>
      <c r="H76" s="12">
        <f t="shared" si="11"/>
        <v>6035.3873034133958</v>
      </c>
      <c r="I76" s="12">
        <f t="shared" si="12"/>
        <v>6035.3873034133958</v>
      </c>
      <c r="J76" s="1">
        <f t="shared" si="22"/>
        <v>9143.6006397683577</v>
      </c>
      <c r="K76" s="1">
        <f t="shared" si="14"/>
        <v>9143.6006397683577</v>
      </c>
      <c r="L76" s="1">
        <f t="shared" si="15"/>
        <v>9143.6006397683577</v>
      </c>
      <c r="M76" s="1">
        <f t="shared" si="16"/>
        <v>9143.6006397683577</v>
      </c>
      <c r="N76" s="1">
        <f t="shared" si="17"/>
        <v>9143.6006397683577</v>
      </c>
      <c r="O76" s="1">
        <f t="shared" si="18"/>
        <v>9143.6006397683577</v>
      </c>
      <c r="P76" s="1">
        <f t="shared" si="19"/>
        <v>9143.6006397683577</v>
      </c>
      <c r="Q76" s="1">
        <f t="shared" si="20"/>
        <v>9143.6006397683577</v>
      </c>
    </row>
    <row r="77" spans="1:17" x14ac:dyDescent="0.3">
      <c r="A77" t="s">
        <v>158</v>
      </c>
      <c r="B77" s="11">
        <v>1.247104517575E-3</v>
      </c>
      <c r="C77" s="29">
        <f t="shared" si="6"/>
        <v>4483.9711473147827</v>
      </c>
      <c r="D77" s="33">
        <f t="shared" si="21"/>
        <v>2959.7205299707002</v>
      </c>
      <c r="E77" s="12">
        <f t="shared" si="8"/>
        <v>2959.7205299707002</v>
      </c>
      <c r="F77" s="12">
        <f t="shared" si="9"/>
        <v>2959.7205299707002</v>
      </c>
      <c r="G77" s="12">
        <f t="shared" si="10"/>
        <v>2959.7205299707002</v>
      </c>
      <c r="H77" s="12">
        <f t="shared" si="11"/>
        <v>2959.7205299707002</v>
      </c>
      <c r="I77" s="12">
        <f t="shared" si="12"/>
        <v>2959.7205299707002</v>
      </c>
      <c r="J77" s="1">
        <f t="shared" si="22"/>
        <v>4483.9711473147827</v>
      </c>
      <c r="K77" s="1">
        <f t="shared" si="14"/>
        <v>4483.9711473147827</v>
      </c>
      <c r="L77" s="1">
        <f t="shared" si="15"/>
        <v>4483.9711473147827</v>
      </c>
      <c r="M77" s="1">
        <f t="shared" si="16"/>
        <v>4483.9711473147827</v>
      </c>
      <c r="N77" s="1">
        <f t="shared" si="17"/>
        <v>4483.9711473147827</v>
      </c>
      <c r="O77" s="1">
        <f t="shared" si="18"/>
        <v>4483.9711473147827</v>
      </c>
      <c r="P77" s="1">
        <f t="shared" si="19"/>
        <v>4483.9711473147827</v>
      </c>
      <c r="Q77" s="1">
        <f t="shared" si="20"/>
        <v>4483.9711473147827</v>
      </c>
    </row>
    <row r="78" spans="1:17" x14ac:dyDescent="0.3">
      <c r="A78" t="s">
        <v>159</v>
      </c>
      <c r="B78" s="11">
        <v>3.7440315152429998E-3</v>
      </c>
      <c r="C78" s="29">
        <f t="shared" si="6"/>
        <v>13461.685891116365</v>
      </c>
      <c r="D78" s="33">
        <f t="shared" si="21"/>
        <v>8885.6120592599764</v>
      </c>
      <c r="E78" s="12">
        <f t="shared" si="8"/>
        <v>8885.6120592599764</v>
      </c>
      <c r="F78" s="12">
        <f t="shared" si="9"/>
        <v>8885.6120592599764</v>
      </c>
      <c r="G78" s="12">
        <f t="shared" si="10"/>
        <v>8885.6120592599764</v>
      </c>
      <c r="H78" s="12">
        <f t="shared" si="11"/>
        <v>8885.6120592599764</v>
      </c>
      <c r="I78" s="12">
        <f t="shared" si="12"/>
        <v>8885.6120592599764</v>
      </c>
      <c r="J78" s="1">
        <f t="shared" si="22"/>
        <v>13461.685891116365</v>
      </c>
      <c r="K78" s="1">
        <f t="shared" si="14"/>
        <v>13461.685891116365</v>
      </c>
      <c r="L78" s="1">
        <f t="shared" si="15"/>
        <v>13461.685891116365</v>
      </c>
      <c r="M78" s="1">
        <f t="shared" si="16"/>
        <v>13461.685891116365</v>
      </c>
      <c r="N78" s="1">
        <f t="shared" si="17"/>
        <v>13461.685891116365</v>
      </c>
      <c r="O78" s="1">
        <f t="shared" si="18"/>
        <v>13461.685891116365</v>
      </c>
      <c r="P78" s="1">
        <f t="shared" si="19"/>
        <v>13461.685891116365</v>
      </c>
      <c r="Q78" s="1">
        <f t="shared" si="20"/>
        <v>13461.685891116365</v>
      </c>
    </row>
    <row r="79" spans="1:17" x14ac:dyDescent="0.3">
      <c r="A79" t="s">
        <v>160</v>
      </c>
      <c r="B79" s="11">
        <v>9.3015066958459999E-3</v>
      </c>
      <c r="C79" s="29">
        <f t="shared" ref="C79:C133" si="23">$C$4*$B79</f>
        <v>33443.618448138972</v>
      </c>
      <c r="D79" s="33">
        <f t="shared" ref="D79:D110" si="24">$D$4*$B79</f>
        <v>22075.022533706535</v>
      </c>
      <c r="E79" s="12">
        <f t="shared" ref="E79:E133" si="25">$E$4*$B79</f>
        <v>22075.022533706535</v>
      </c>
      <c r="F79" s="12">
        <f t="shared" ref="F79:F133" si="26">$F$4*$B79</f>
        <v>22075.022533706535</v>
      </c>
      <c r="G79" s="12">
        <f t="shared" ref="G79:G133" si="27">$G$4*$B79</f>
        <v>22075.022533706535</v>
      </c>
      <c r="H79" s="12">
        <f t="shared" ref="H79:H133" si="28">$H$4*$B79</f>
        <v>22075.022533706535</v>
      </c>
      <c r="I79" s="12">
        <f t="shared" ref="I79:I133" si="29">$I$4*$B79</f>
        <v>22075.022533706535</v>
      </c>
      <c r="J79" s="1">
        <f t="shared" ref="J79:J133" si="30">$J$4*$B79</f>
        <v>33443.618448138972</v>
      </c>
      <c r="K79" s="1">
        <f t="shared" ref="K79:K133" si="31">$K$4*$B79</f>
        <v>33443.618448138972</v>
      </c>
      <c r="L79" s="1">
        <f t="shared" ref="L79:L133" si="32">$L$4*$B79</f>
        <v>33443.618448138972</v>
      </c>
      <c r="M79" s="1">
        <f t="shared" ref="M79:M133" si="33">$M$4*$B79</f>
        <v>33443.618448138972</v>
      </c>
      <c r="N79" s="1">
        <f t="shared" ref="N79:N133" si="34">$N$4*$B79</f>
        <v>33443.618448138972</v>
      </c>
      <c r="O79" s="1">
        <f t="shared" ref="O79:O133" si="35">$O$4*$B79</f>
        <v>33443.618448138972</v>
      </c>
      <c r="P79" s="1">
        <f t="shared" ref="P79:P133" si="36">$P$4*$B79</f>
        <v>33443.618448138972</v>
      </c>
      <c r="Q79" s="1">
        <f t="shared" ref="Q79:Q133" si="37">$Q$4*$B79</f>
        <v>33443.618448138972</v>
      </c>
    </row>
    <row r="80" spans="1:17" x14ac:dyDescent="0.3">
      <c r="A80" t="s">
        <v>96</v>
      </c>
      <c r="B80" s="11">
        <v>4.8777618689373997E-2</v>
      </c>
      <c r="C80" s="29">
        <f t="shared" si="23"/>
        <v>175380.19609067915</v>
      </c>
      <c r="D80" s="33">
        <f t="shared" si="24"/>
        <v>115762.64651718781</v>
      </c>
      <c r="E80" s="12">
        <f t="shared" si="25"/>
        <v>115762.64651718781</v>
      </c>
      <c r="F80" s="12">
        <f t="shared" si="26"/>
        <v>115762.64651718781</v>
      </c>
      <c r="G80" s="12">
        <f t="shared" si="27"/>
        <v>115762.64651718781</v>
      </c>
      <c r="H80" s="12">
        <f t="shared" si="28"/>
        <v>115762.64651718781</v>
      </c>
      <c r="I80" s="12">
        <f t="shared" si="29"/>
        <v>115762.64651718781</v>
      </c>
      <c r="J80" s="1">
        <f t="shared" si="30"/>
        <v>175380.19609067915</v>
      </c>
      <c r="K80" s="1">
        <f t="shared" si="31"/>
        <v>175380.19609067915</v>
      </c>
      <c r="L80" s="1">
        <f t="shared" si="32"/>
        <v>175380.19609067915</v>
      </c>
      <c r="M80" s="1">
        <f t="shared" si="33"/>
        <v>175380.19609067915</v>
      </c>
      <c r="N80" s="1">
        <f t="shared" si="34"/>
        <v>175380.19609067915</v>
      </c>
      <c r="O80" s="1">
        <f t="shared" si="35"/>
        <v>175380.19609067915</v>
      </c>
      <c r="P80" s="1">
        <f t="shared" si="36"/>
        <v>175380.19609067915</v>
      </c>
      <c r="Q80" s="1">
        <f t="shared" si="37"/>
        <v>175380.19609067915</v>
      </c>
    </row>
    <row r="81" spans="1:17" x14ac:dyDescent="0.3">
      <c r="A81" t="s">
        <v>97</v>
      </c>
      <c r="B81" s="11">
        <v>1.9672310708690002E-3</v>
      </c>
      <c r="C81" s="29">
        <f t="shared" si="23"/>
        <v>7073.1901276648778</v>
      </c>
      <c r="D81" s="33">
        <f t="shared" si="24"/>
        <v>4668.7780419310902</v>
      </c>
      <c r="E81" s="12">
        <f t="shared" si="25"/>
        <v>4668.7780419310902</v>
      </c>
      <c r="F81" s="12">
        <f t="shared" si="26"/>
        <v>4668.7780419310902</v>
      </c>
      <c r="G81" s="12">
        <f t="shared" si="27"/>
        <v>4668.7780419310902</v>
      </c>
      <c r="H81" s="12">
        <f t="shared" si="28"/>
        <v>4668.7780419310902</v>
      </c>
      <c r="I81" s="12">
        <f t="shared" si="29"/>
        <v>4668.7780419310902</v>
      </c>
      <c r="J81" s="1">
        <f t="shared" si="30"/>
        <v>7073.1901276648778</v>
      </c>
      <c r="K81" s="1">
        <f t="shared" si="31"/>
        <v>7073.1901276648778</v>
      </c>
      <c r="L81" s="1">
        <f t="shared" si="32"/>
        <v>7073.1901276648778</v>
      </c>
      <c r="M81" s="1">
        <f t="shared" si="33"/>
        <v>7073.1901276648778</v>
      </c>
      <c r="N81" s="1">
        <f t="shared" si="34"/>
        <v>7073.1901276648778</v>
      </c>
      <c r="O81" s="1">
        <f t="shared" si="35"/>
        <v>7073.1901276648778</v>
      </c>
      <c r="P81" s="1">
        <f t="shared" si="36"/>
        <v>7073.1901276648778</v>
      </c>
      <c r="Q81" s="1">
        <f t="shared" si="37"/>
        <v>7073.1901276648778</v>
      </c>
    </row>
    <row r="82" spans="1:17" x14ac:dyDescent="0.3">
      <c r="A82" t="s">
        <v>98</v>
      </c>
      <c r="B82" s="11">
        <v>4.337377037965E-3</v>
      </c>
      <c r="C82" s="29">
        <f t="shared" si="23"/>
        <v>15595.062979227068</v>
      </c>
      <c r="D82" s="33">
        <f t="shared" si="24"/>
        <v>10293.783467684763</v>
      </c>
      <c r="E82" s="12">
        <f t="shared" si="25"/>
        <v>10293.783467684763</v>
      </c>
      <c r="F82" s="12">
        <f t="shared" si="26"/>
        <v>10293.783467684763</v>
      </c>
      <c r="G82" s="12">
        <f t="shared" si="27"/>
        <v>10293.783467684763</v>
      </c>
      <c r="H82" s="12">
        <f t="shared" si="28"/>
        <v>10293.783467684763</v>
      </c>
      <c r="I82" s="12">
        <f t="shared" si="29"/>
        <v>10293.783467684763</v>
      </c>
      <c r="J82" s="1">
        <f t="shared" si="30"/>
        <v>15595.062979227068</v>
      </c>
      <c r="K82" s="1">
        <f t="shared" si="31"/>
        <v>15595.062979227068</v>
      </c>
      <c r="L82" s="1">
        <f t="shared" si="32"/>
        <v>15595.062979227068</v>
      </c>
      <c r="M82" s="1">
        <f t="shared" si="33"/>
        <v>15595.062979227068</v>
      </c>
      <c r="N82" s="1">
        <f t="shared" si="34"/>
        <v>15595.062979227068</v>
      </c>
      <c r="O82" s="1">
        <f t="shared" si="35"/>
        <v>15595.062979227068</v>
      </c>
      <c r="P82" s="1">
        <f t="shared" si="36"/>
        <v>15595.062979227068</v>
      </c>
      <c r="Q82" s="1">
        <f t="shared" si="37"/>
        <v>15595.062979227068</v>
      </c>
    </row>
    <row r="83" spans="1:17" x14ac:dyDescent="0.3">
      <c r="A83" t="s">
        <v>161</v>
      </c>
      <c r="B83" s="11">
        <v>7.178981419196E-3</v>
      </c>
      <c r="C83" s="29">
        <f t="shared" si="23"/>
        <v>25812.067150055762</v>
      </c>
      <c r="D83" s="33">
        <f t="shared" si="24"/>
        <v>17037.688815360074</v>
      </c>
      <c r="E83" s="12">
        <f t="shared" si="25"/>
        <v>17037.688815360074</v>
      </c>
      <c r="F83" s="12">
        <f t="shared" si="26"/>
        <v>17037.688815360074</v>
      </c>
      <c r="G83" s="12">
        <f t="shared" si="27"/>
        <v>17037.688815360074</v>
      </c>
      <c r="H83" s="12">
        <f t="shared" si="28"/>
        <v>17037.688815360074</v>
      </c>
      <c r="I83" s="12">
        <f t="shared" si="29"/>
        <v>17037.688815360074</v>
      </c>
      <c r="J83" s="1">
        <f t="shared" si="30"/>
        <v>25812.067150055762</v>
      </c>
      <c r="K83" s="1">
        <f t="shared" si="31"/>
        <v>25812.067150055762</v>
      </c>
      <c r="L83" s="1">
        <f t="shared" si="32"/>
        <v>25812.067150055762</v>
      </c>
      <c r="M83" s="1">
        <f t="shared" si="33"/>
        <v>25812.067150055762</v>
      </c>
      <c r="N83" s="1">
        <f t="shared" si="34"/>
        <v>25812.067150055762</v>
      </c>
      <c r="O83" s="1">
        <f t="shared" si="35"/>
        <v>25812.067150055762</v>
      </c>
      <c r="P83" s="1">
        <f t="shared" si="36"/>
        <v>25812.067150055762</v>
      </c>
      <c r="Q83" s="1">
        <f t="shared" si="37"/>
        <v>25812.067150055762</v>
      </c>
    </row>
    <row r="84" spans="1:17" x14ac:dyDescent="0.3">
      <c r="A84" t="s">
        <v>162</v>
      </c>
      <c r="B84" s="11">
        <v>5.8017691485060001E-3</v>
      </c>
      <c r="C84" s="29">
        <f t="shared" si="23"/>
        <v>20860.292861313796</v>
      </c>
      <c r="D84" s="33">
        <f t="shared" si="24"/>
        <v>13769.18695826242</v>
      </c>
      <c r="E84" s="12">
        <f t="shared" si="25"/>
        <v>13769.18695826242</v>
      </c>
      <c r="F84" s="12">
        <f t="shared" si="26"/>
        <v>13769.18695826242</v>
      </c>
      <c r="G84" s="12">
        <f t="shared" si="27"/>
        <v>13769.18695826242</v>
      </c>
      <c r="H84" s="12">
        <f t="shared" si="28"/>
        <v>13769.18695826242</v>
      </c>
      <c r="I84" s="12">
        <f t="shared" si="29"/>
        <v>13769.18695826242</v>
      </c>
      <c r="J84" s="1">
        <f t="shared" si="30"/>
        <v>20860.292861313796</v>
      </c>
      <c r="K84" s="1">
        <f t="shared" si="31"/>
        <v>20860.292861313796</v>
      </c>
      <c r="L84" s="1">
        <f t="shared" si="32"/>
        <v>20860.292861313796</v>
      </c>
      <c r="M84" s="1">
        <f t="shared" si="33"/>
        <v>20860.292861313796</v>
      </c>
      <c r="N84" s="1">
        <f t="shared" si="34"/>
        <v>20860.292861313796</v>
      </c>
      <c r="O84" s="1">
        <f t="shared" si="35"/>
        <v>20860.292861313796</v>
      </c>
      <c r="P84" s="1">
        <f t="shared" si="36"/>
        <v>20860.292861313796</v>
      </c>
      <c r="Q84" s="1">
        <f t="shared" si="37"/>
        <v>20860.292861313796</v>
      </c>
    </row>
    <row r="85" spans="1:17" x14ac:dyDescent="0.3">
      <c r="A85" t="s">
        <v>163</v>
      </c>
      <c r="B85" s="11">
        <v>1.3487753891649999E-3</v>
      </c>
      <c r="C85" s="29">
        <f t="shared" si="23"/>
        <v>4849.5293249231718</v>
      </c>
      <c r="D85" s="33">
        <f t="shared" si="24"/>
        <v>3201.013350022441</v>
      </c>
      <c r="E85" s="12">
        <f t="shared" si="25"/>
        <v>3201.013350022441</v>
      </c>
      <c r="F85" s="12">
        <f t="shared" si="26"/>
        <v>3201.013350022441</v>
      </c>
      <c r="G85" s="12">
        <f t="shared" si="27"/>
        <v>3201.013350022441</v>
      </c>
      <c r="H85" s="12">
        <f t="shared" si="28"/>
        <v>3201.013350022441</v>
      </c>
      <c r="I85" s="12">
        <f t="shared" si="29"/>
        <v>3201.013350022441</v>
      </c>
      <c r="J85" s="1">
        <f t="shared" si="30"/>
        <v>4849.5293249231718</v>
      </c>
      <c r="K85" s="1">
        <f t="shared" si="31"/>
        <v>4849.5293249231718</v>
      </c>
      <c r="L85" s="1">
        <f t="shared" si="32"/>
        <v>4849.5293249231718</v>
      </c>
      <c r="M85" s="1">
        <f t="shared" si="33"/>
        <v>4849.5293249231718</v>
      </c>
      <c r="N85" s="1">
        <f t="shared" si="34"/>
        <v>4849.5293249231718</v>
      </c>
      <c r="O85" s="1">
        <f t="shared" si="35"/>
        <v>4849.5293249231718</v>
      </c>
      <c r="P85" s="1">
        <f t="shared" si="36"/>
        <v>4849.5293249231718</v>
      </c>
      <c r="Q85" s="1">
        <f t="shared" si="37"/>
        <v>4849.5293249231718</v>
      </c>
    </row>
    <row r="86" spans="1:17" x14ac:dyDescent="0.3">
      <c r="A86" t="s">
        <v>164</v>
      </c>
      <c r="B86" s="11">
        <v>1.5723810528959999E-3</v>
      </c>
      <c r="C86" s="29">
        <f t="shared" si="23"/>
        <v>5653.5047178562481</v>
      </c>
      <c r="D86" s="33">
        <f t="shared" si="24"/>
        <v>3731.6908227087392</v>
      </c>
      <c r="E86" s="12">
        <f t="shared" si="25"/>
        <v>3731.6908227087392</v>
      </c>
      <c r="F86" s="12">
        <f t="shared" si="26"/>
        <v>3731.6908227087392</v>
      </c>
      <c r="G86" s="12">
        <f t="shared" si="27"/>
        <v>3731.6908227087392</v>
      </c>
      <c r="H86" s="12">
        <f t="shared" si="28"/>
        <v>3731.6908227087392</v>
      </c>
      <c r="I86" s="12">
        <f t="shared" si="29"/>
        <v>3731.6908227087392</v>
      </c>
      <c r="J86" s="1">
        <f t="shared" si="30"/>
        <v>5653.5047178562481</v>
      </c>
      <c r="K86" s="1">
        <f t="shared" si="31"/>
        <v>5653.5047178562481</v>
      </c>
      <c r="L86" s="1">
        <f t="shared" si="32"/>
        <v>5653.5047178562481</v>
      </c>
      <c r="M86" s="1">
        <f t="shared" si="33"/>
        <v>5653.5047178562481</v>
      </c>
      <c r="N86" s="1">
        <f t="shared" si="34"/>
        <v>5653.5047178562481</v>
      </c>
      <c r="O86" s="1">
        <f t="shared" si="35"/>
        <v>5653.5047178562481</v>
      </c>
      <c r="P86" s="1">
        <f t="shared" si="36"/>
        <v>5653.5047178562481</v>
      </c>
      <c r="Q86" s="1">
        <f t="shared" si="37"/>
        <v>5653.5047178562481</v>
      </c>
    </row>
    <row r="87" spans="1:17" x14ac:dyDescent="0.3">
      <c r="A87" t="s">
        <v>165</v>
      </c>
      <c r="B87" s="11">
        <v>1.5620051117750001E-3</v>
      </c>
      <c r="C87" s="29">
        <f t="shared" si="23"/>
        <v>5616.1979645271294</v>
      </c>
      <c r="D87" s="33">
        <f t="shared" si="24"/>
        <v>3707.0658730587243</v>
      </c>
      <c r="E87" s="12">
        <f t="shared" si="25"/>
        <v>3707.0658730587243</v>
      </c>
      <c r="F87" s="12">
        <f t="shared" si="26"/>
        <v>3707.0658730587243</v>
      </c>
      <c r="G87" s="12">
        <f t="shared" si="27"/>
        <v>3707.0658730587243</v>
      </c>
      <c r="H87" s="12">
        <f t="shared" si="28"/>
        <v>3707.0658730587243</v>
      </c>
      <c r="I87" s="12">
        <f t="shared" si="29"/>
        <v>3707.0658730587243</v>
      </c>
      <c r="J87" s="1">
        <f t="shared" si="30"/>
        <v>5616.1979645271294</v>
      </c>
      <c r="K87" s="1">
        <f t="shared" si="31"/>
        <v>5616.1979645271294</v>
      </c>
      <c r="L87" s="1">
        <f t="shared" si="32"/>
        <v>5616.1979645271294</v>
      </c>
      <c r="M87" s="1">
        <f t="shared" si="33"/>
        <v>5616.1979645271294</v>
      </c>
      <c r="N87" s="1">
        <f t="shared" si="34"/>
        <v>5616.1979645271294</v>
      </c>
      <c r="O87" s="1">
        <f t="shared" si="35"/>
        <v>5616.1979645271294</v>
      </c>
      <c r="P87" s="1">
        <f t="shared" si="36"/>
        <v>5616.1979645271294</v>
      </c>
      <c r="Q87" s="1">
        <f t="shared" si="37"/>
        <v>5616.1979645271294</v>
      </c>
    </row>
    <row r="88" spans="1:17" x14ac:dyDescent="0.3">
      <c r="A88" t="s">
        <v>166</v>
      </c>
      <c r="B88" s="11">
        <v>1.087596675165E-3</v>
      </c>
      <c r="C88" s="29">
        <f t="shared" si="23"/>
        <v>3910.4598232377612</v>
      </c>
      <c r="D88" s="33">
        <f t="shared" si="24"/>
        <v>2581.1647399634553</v>
      </c>
      <c r="E88" s="12">
        <f t="shared" si="25"/>
        <v>2581.1647399634553</v>
      </c>
      <c r="F88" s="12">
        <f t="shared" si="26"/>
        <v>2581.1647399634553</v>
      </c>
      <c r="G88" s="12">
        <f t="shared" si="27"/>
        <v>2581.1647399634553</v>
      </c>
      <c r="H88" s="12">
        <f t="shared" si="28"/>
        <v>2581.1647399634553</v>
      </c>
      <c r="I88" s="12">
        <f t="shared" si="29"/>
        <v>2581.1647399634553</v>
      </c>
      <c r="J88" s="1">
        <f t="shared" si="30"/>
        <v>3910.4598232377612</v>
      </c>
      <c r="K88" s="1">
        <f t="shared" si="31"/>
        <v>3910.4598232377612</v>
      </c>
      <c r="L88" s="1">
        <f t="shared" si="32"/>
        <v>3910.4598232377612</v>
      </c>
      <c r="M88" s="1">
        <f t="shared" si="33"/>
        <v>3910.4598232377612</v>
      </c>
      <c r="N88" s="1">
        <f t="shared" si="34"/>
        <v>3910.4598232377612</v>
      </c>
      <c r="O88" s="1">
        <f t="shared" si="35"/>
        <v>3910.4598232377612</v>
      </c>
      <c r="P88" s="1">
        <f t="shared" si="36"/>
        <v>3910.4598232377612</v>
      </c>
      <c r="Q88" s="1">
        <f t="shared" si="37"/>
        <v>3910.4598232377612</v>
      </c>
    </row>
    <row r="89" spans="1:17" x14ac:dyDescent="0.3">
      <c r="A89" t="s">
        <v>99</v>
      </c>
      <c r="B89" s="11">
        <v>5.7584406934000005E-4</v>
      </c>
      <c r="C89" s="29">
        <f t="shared" si="23"/>
        <v>2070.4505162836999</v>
      </c>
      <c r="D89" s="33">
        <f t="shared" si="24"/>
        <v>1366.6356669139177</v>
      </c>
      <c r="E89" s="12">
        <f t="shared" si="25"/>
        <v>1366.6356669139177</v>
      </c>
      <c r="F89" s="12">
        <f t="shared" si="26"/>
        <v>1366.6356669139177</v>
      </c>
      <c r="G89" s="12">
        <f t="shared" si="27"/>
        <v>1366.6356669139177</v>
      </c>
      <c r="H89" s="12">
        <f t="shared" si="28"/>
        <v>1366.6356669139177</v>
      </c>
      <c r="I89" s="12">
        <f t="shared" si="29"/>
        <v>1366.6356669139177</v>
      </c>
      <c r="J89" s="1">
        <f t="shared" si="30"/>
        <v>2070.4505162836999</v>
      </c>
      <c r="K89" s="1">
        <f t="shared" si="31"/>
        <v>2070.4505162836999</v>
      </c>
      <c r="L89" s="1">
        <f t="shared" si="32"/>
        <v>2070.4505162836999</v>
      </c>
      <c r="M89" s="1">
        <f t="shared" si="33"/>
        <v>2070.4505162836999</v>
      </c>
      <c r="N89" s="1">
        <f t="shared" si="34"/>
        <v>2070.4505162836999</v>
      </c>
      <c r="O89" s="1">
        <f t="shared" si="35"/>
        <v>2070.4505162836999</v>
      </c>
      <c r="P89" s="1">
        <f t="shared" si="36"/>
        <v>2070.4505162836999</v>
      </c>
      <c r="Q89" s="1">
        <f t="shared" si="37"/>
        <v>2070.4505162836999</v>
      </c>
    </row>
    <row r="90" spans="1:17" x14ac:dyDescent="0.3">
      <c r="A90" t="s">
        <v>167</v>
      </c>
      <c r="B90" s="11">
        <v>1.9236715094724001E-2</v>
      </c>
      <c r="C90" s="29">
        <f t="shared" si="23"/>
        <v>69165.714852500125</v>
      </c>
      <c r="D90" s="33">
        <f t="shared" si="24"/>
        <v>45653.992742936112</v>
      </c>
      <c r="E90" s="12">
        <f t="shared" si="25"/>
        <v>45653.992742936112</v>
      </c>
      <c r="F90" s="12">
        <f t="shared" si="26"/>
        <v>45653.992742936112</v>
      </c>
      <c r="G90" s="12">
        <f t="shared" si="27"/>
        <v>45653.992742936112</v>
      </c>
      <c r="H90" s="12">
        <f t="shared" si="28"/>
        <v>45653.992742936112</v>
      </c>
      <c r="I90" s="12">
        <f t="shared" si="29"/>
        <v>45653.992742936112</v>
      </c>
      <c r="J90" s="1">
        <f t="shared" si="30"/>
        <v>69165.714852500125</v>
      </c>
      <c r="K90" s="1">
        <f t="shared" si="31"/>
        <v>69165.714852500125</v>
      </c>
      <c r="L90" s="1">
        <f t="shared" si="32"/>
        <v>69165.714852500125</v>
      </c>
      <c r="M90" s="1">
        <f t="shared" si="33"/>
        <v>69165.714852500125</v>
      </c>
      <c r="N90" s="1">
        <f t="shared" si="34"/>
        <v>69165.714852500125</v>
      </c>
      <c r="O90" s="1">
        <f t="shared" si="35"/>
        <v>69165.714852500125</v>
      </c>
      <c r="P90" s="1">
        <f t="shared" si="36"/>
        <v>69165.714852500125</v>
      </c>
      <c r="Q90" s="1">
        <f t="shared" si="37"/>
        <v>69165.714852500125</v>
      </c>
    </row>
    <row r="91" spans="1:17" x14ac:dyDescent="0.3">
      <c r="A91" t="s">
        <v>168</v>
      </c>
      <c r="B91" s="11">
        <v>8.3361754187889995E-3</v>
      </c>
      <c r="C91" s="29">
        <f t="shared" si="23"/>
        <v>29972.764535797331</v>
      </c>
      <c r="D91" s="33">
        <f t="shared" si="24"/>
        <v>19784.02706487117</v>
      </c>
      <c r="E91" s="12">
        <f t="shared" si="25"/>
        <v>19784.02706487117</v>
      </c>
      <c r="F91" s="12">
        <f t="shared" si="26"/>
        <v>19784.02706487117</v>
      </c>
      <c r="G91" s="12">
        <f t="shared" si="27"/>
        <v>19784.02706487117</v>
      </c>
      <c r="H91" s="12">
        <f t="shared" si="28"/>
        <v>19784.02706487117</v>
      </c>
      <c r="I91" s="12">
        <f t="shared" si="29"/>
        <v>19784.02706487117</v>
      </c>
      <c r="J91" s="1">
        <f t="shared" si="30"/>
        <v>29972.764535797331</v>
      </c>
      <c r="K91" s="1">
        <f t="shared" si="31"/>
        <v>29972.764535797331</v>
      </c>
      <c r="L91" s="1">
        <f t="shared" si="32"/>
        <v>29972.764535797331</v>
      </c>
      <c r="M91" s="1">
        <f t="shared" si="33"/>
        <v>29972.764535797331</v>
      </c>
      <c r="N91" s="1">
        <f t="shared" si="34"/>
        <v>29972.764535797331</v>
      </c>
      <c r="O91" s="1">
        <f t="shared" si="35"/>
        <v>29972.764535797331</v>
      </c>
      <c r="P91" s="1">
        <f t="shared" si="36"/>
        <v>29972.764535797331</v>
      </c>
      <c r="Q91" s="1">
        <f t="shared" si="37"/>
        <v>29972.764535797331</v>
      </c>
    </row>
    <row r="92" spans="1:17" x14ac:dyDescent="0.3">
      <c r="A92" t="s">
        <v>169</v>
      </c>
      <c r="B92" s="11">
        <v>3.0825763949449999E-3</v>
      </c>
      <c r="C92" s="29">
        <f t="shared" si="23"/>
        <v>11083.420370575108</v>
      </c>
      <c r="D92" s="33">
        <f t="shared" si="24"/>
        <v>7315.797924509644</v>
      </c>
      <c r="E92" s="12">
        <f t="shared" si="25"/>
        <v>7315.797924509644</v>
      </c>
      <c r="F92" s="12">
        <f t="shared" si="26"/>
        <v>7315.797924509644</v>
      </c>
      <c r="G92" s="12">
        <f t="shared" si="27"/>
        <v>7315.797924509644</v>
      </c>
      <c r="H92" s="12">
        <f t="shared" si="28"/>
        <v>7315.797924509644</v>
      </c>
      <c r="I92" s="12">
        <f t="shared" si="29"/>
        <v>7315.797924509644</v>
      </c>
      <c r="J92" s="1">
        <f t="shared" si="30"/>
        <v>11083.420370575108</v>
      </c>
      <c r="K92" s="1">
        <f t="shared" si="31"/>
        <v>11083.420370575108</v>
      </c>
      <c r="L92" s="1">
        <f t="shared" si="32"/>
        <v>11083.420370575108</v>
      </c>
      <c r="M92" s="1">
        <f t="shared" si="33"/>
        <v>11083.420370575108</v>
      </c>
      <c r="N92" s="1">
        <f t="shared" si="34"/>
        <v>11083.420370575108</v>
      </c>
      <c r="O92" s="1">
        <f t="shared" si="35"/>
        <v>11083.420370575108</v>
      </c>
      <c r="P92" s="1">
        <f t="shared" si="36"/>
        <v>11083.420370575108</v>
      </c>
      <c r="Q92" s="1">
        <f t="shared" si="37"/>
        <v>11083.420370575108</v>
      </c>
    </row>
    <row r="93" spans="1:17" x14ac:dyDescent="0.3">
      <c r="A93" t="s">
        <v>170</v>
      </c>
      <c r="B93" s="11">
        <v>5.671222706703E-3</v>
      </c>
      <c r="C93" s="29">
        <f t="shared" si="23"/>
        <v>20390.912412297777</v>
      </c>
      <c r="D93" s="33">
        <f t="shared" si="24"/>
        <v>13459.364502747398</v>
      </c>
      <c r="E93" s="12">
        <f t="shared" si="25"/>
        <v>13459.364502747398</v>
      </c>
      <c r="F93" s="12">
        <f t="shared" si="26"/>
        <v>13459.364502747398</v>
      </c>
      <c r="G93" s="12">
        <f t="shared" si="27"/>
        <v>13459.364502747398</v>
      </c>
      <c r="H93" s="12">
        <f t="shared" si="28"/>
        <v>13459.364502747398</v>
      </c>
      <c r="I93" s="12">
        <f t="shared" si="29"/>
        <v>13459.364502747398</v>
      </c>
      <c r="J93" s="1">
        <f t="shared" si="30"/>
        <v>20390.912412297777</v>
      </c>
      <c r="K93" s="1">
        <f t="shared" si="31"/>
        <v>20390.912412297777</v>
      </c>
      <c r="L93" s="1">
        <f t="shared" si="32"/>
        <v>20390.912412297777</v>
      </c>
      <c r="M93" s="1">
        <f t="shared" si="33"/>
        <v>20390.912412297777</v>
      </c>
      <c r="N93" s="1">
        <f t="shared" si="34"/>
        <v>20390.912412297777</v>
      </c>
      <c r="O93" s="1">
        <f t="shared" si="35"/>
        <v>20390.912412297777</v>
      </c>
      <c r="P93" s="1">
        <f t="shared" si="36"/>
        <v>20390.912412297777</v>
      </c>
      <c r="Q93" s="1">
        <f t="shared" si="37"/>
        <v>20390.912412297777</v>
      </c>
    </row>
    <row r="94" spans="1:17" x14ac:dyDescent="0.3">
      <c r="A94" t="s">
        <v>171</v>
      </c>
      <c r="B94" s="11">
        <v>1.5351545031119999E-3</v>
      </c>
      <c r="C94" s="29">
        <f t="shared" si="23"/>
        <v>5519.656453502178</v>
      </c>
      <c r="D94" s="33">
        <f t="shared" si="24"/>
        <v>3643.3420258733886</v>
      </c>
      <c r="E94" s="12">
        <f t="shared" si="25"/>
        <v>3643.3420258733886</v>
      </c>
      <c r="F94" s="12">
        <f t="shared" si="26"/>
        <v>3643.3420258733886</v>
      </c>
      <c r="G94" s="12">
        <f t="shared" si="27"/>
        <v>3643.3420258733886</v>
      </c>
      <c r="H94" s="12">
        <f t="shared" si="28"/>
        <v>3643.3420258733886</v>
      </c>
      <c r="I94" s="12">
        <f t="shared" si="29"/>
        <v>3643.3420258733886</v>
      </c>
      <c r="J94" s="1">
        <f t="shared" si="30"/>
        <v>5519.656453502178</v>
      </c>
      <c r="K94" s="1">
        <f t="shared" si="31"/>
        <v>5519.656453502178</v>
      </c>
      <c r="L94" s="1">
        <f t="shared" si="32"/>
        <v>5519.656453502178</v>
      </c>
      <c r="M94" s="1">
        <f t="shared" si="33"/>
        <v>5519.656453502178</v>
      </c>
      <c r="N94" s="1">
        <f t="shared" si="34"/>
        <v>5519.656453502178</v>
      </c>
      <c r="O94" s="1">
        <f t="shared" si="35"/>
        <v>5519.656453502178</v>
      </c>
      <c r="P94" s="1">
        <f t="shared" si="36"/>
        <v>5519.656453502178</v>
      </c>
      <c r="Q94" s="1">
        <f t="shared" si="37"/>
        <v>5519.656453502178</v>
      </c>
    </row>
    <row r="95" spans="1:17" x14ac:dyDescent="0.3">
      <c r="A95" t="s">
        <v>100</v>
      </c>
      <c r="B95" s="11">
        <v>1.762541472591E-3</v>
      </c>
      <c r="C95" s="29">
        <f t="shared" si="23"/>
        <v>6337.2275520351177</v>
      </c>
      <c r="D95" s="33">
        <f t="shared" si="24"/>
        <v>4182.9935725805344</v>
      </c>
      <c r="E95" s="12">
        <f t="shared" si="25"/>
        <v>4182.9935725805344</v>
      </c>
      <c r="F95" s="12">
        <f t="shared" si="26"/>
        <v>4182.9935725805344</v>
      </c>
      <c r="G95" s="12">
        <f t="shared" si="27"/>
        <v>4182.9935725805344</v>
      </c>
      <c r="H95" s="12">
        <f t="shared" si="28"/>
        <v>4182.9935725805344</v>
      </c>
      <c r="I95" s="12">
        <f t="shared" si="29"/>
        <v>4182.9935725805344</v>
      </c>
      <c r="J95" s="1">
        <f t="shared" si="30"/>
        <v>6337.2275520351177</v>
      </c>
      <c r="K95" s="1">
        <f t="shared" si="31"/>
        <v>6337.2275520351177</v>
      </c>
      <c r="L95" s="1">
        <f t="shared" si="32"/>
        <v>6337.2275520351177</v>
      </c>
      <c r="M95" s="1">
        <f t="shared" si="33"/>
        <v>6337.2275520351177</v>
      </c>
      <c r="N95" s="1">
        <f t="shared" si="34"/>
        <v>6337.2275520351177</v>
      </c>
      <c r="O95" s="1">
        <f t="shared" si="35"/>
        <v>6337.2275520351177</v>
      </c>
      <c r="P95" s="1">
        <f t="shared" si="36"/>
        <v>6337.2275520351177</v>
      </c>
      <c r="Q95" s="1">
        <f t="shared" si="37"/>
        <v>6337.2275520351177</v>
      </c>
    </row>
    <row r="96" spans="1:17" x14ac:dyDescent="0.3">
      <c r="A96" t="s">
        <v>172</v>
      </c>
      <c r="B96" s="11">
        <v>8.6542914739090003E-3</v>
      </c>
      <c r="C96" s="29">
        <f t="shared" si="23"/>
        <v>31116.552560420456</v>
      </c>
      <c r="D96" s="33">
        <f t="shared" si="24"/>
        <v>20539.003577251042</v>
      </c>
      <c r="E96" s="12">
        <f t="shared" si="25"/>
        <v>20539.003577251042</v>
      </c>
      <c r="F96" s="12">
        <f t="shared" si="26"/>
        <v>20539.003577251042</v>
      </c>
      <c r="G96" s="12">
        <f t="shared" si="27"/>
        <v>20539.003577251042</v>
      </c>
      <c r="H96" s="12">
        <f t="shared" si="28"/>
        <v>20539.003577251042</v>
      </c>
      <c r="I96" s="12">
        <f t="shared" si="29"/>
        <v>20539.003577251042</v>
      </c>
      <c r="J96" s="1">
        <f t="shared" si="30"/>
        <v>31116.552560420456</v>
      </c>
      <c r="K96" s="1">
        <f t="shared" si="31"/>
        <v>31116.552560420456</v>
      </c>
      <c r="L96" s="1">
        <f t="shared" si="32"/>
        <v>31116.552560420456</v>
      </c>
      <c r="M96" s="1">
        <f t="shared" si="33"/>
        <v>31116.552560420456</v>
      </c>
      <c r="N96" s="1">
        <f t="shared" si="34"/>
        <v>31116.552560420456</v>
      </c>
      <c r="O96" s="1">
        <f t="shared" si="35"/>
        <v>31116.552560420456</v>
      </c>
      <c r="P96" s="1">
        <f t="shared" si="36"/>
        <v>31116.552560420456</v>
      </c>
      <c r="Q96" s="1">
        <f t="shared" si="37"/>
        <v>31116.552560420456</v>
      </c>
    </row>
    <row r="97" spans="1:17" x14ac:dyDescent="0.3">
      <c r="A97" t="s">
        <v>173</v>
      </c>
      <c r="B97" s="11">
        <v>1.8701298731020001E-3</v>
      </c>
      <c r="C97" s="29">
        <f t="shared" si="23"/>
        <v>6724.0622374030654</v>
      </c>
      <c r="D97" s="33">
        <f t="shared" si="24"/>
        <v>4438.3303092305696</v>
      </c>
      <c r="E97" s="12">
        <f t="shared" si="25"/>
        <v>4438.3303092305696</v>
      </c>
      <c r="F97" s="12">
        <f t="shared" si="26"/>
        <v>4438.3303092305696</v>
      </c>
      <c r="G97" s="12">
        <f t="shared" si="27"/>
        <v>4438.3303092305696</v>
      </c>
      <c r="H97" s="12">
        <f t="shared" si="28"/>
        <v>4438.3303092305696</v>
      </c>
      <c r="I97" s="12">
        <f t="shared" si="29"/>
        <v>4438.3303092305696</v>
      </c>
      <c r="J97" s="1">
        <f t="shared" si="30"/>
        <v>6724.0622374030654</v>
      </c>
      <c r="K97" s="1">
        <f t="shared" si="31"/>
        <v>6724.0622374030654</v>
      </c>
      <c r="L97" s="1">
        <f t="shared" si="32"/>
        <v>6724.0622374030654</v>
      </c>
      <c r="M97" s="1">
        <f t="shared" si="33"/>
        <v>6724.0622374030654</v>
      </c>
      <c r="N97" s="1">
        <f t="shared" si="34"/>
        <v>6724.0622374030654</v>
      </c>
      <c r="O97" s="1">
        <f t="shared" si="35"/>
        <v>6724.0622374030654</v>
      </c>
      <c r="P97" s="1">
        <f t="shared" si="36"/>
        <v>6724.0622374030654</v>
      </c>
      <c r="Q97" s="1">
        <f t="shared" si="37"/>
        <v>6724.0622374030654</v>
      </c>
    </row>
    <row r="98" spans="1:17" x14ac:dyDescent="0.3">
      <c r="A98" t="s">
        <v>101</v>
      </c>
      <c r="B98" s="11">
        <v>2.1437412788100001E-4</v>
      </c>
      <c r="C98" s="29">
        <f t="shared" si="23"/>
        <v>770.78335504575284</v>
      </c>
      <c r="D98" s="33">
        <f t="shared" si="24"/>
        <v>508.76851013074963</v>
      </c>
      <c r="E98" s="12">
        <f t="shared" si="25"/>
        <v>508.76851013074963</v>
      </c>
      <c r="F98" s="12">
        <f t="shared" si="26"/>
        <v>508.76851013074963</v>
      </c>
      <c r="G98" s="12">
        <f t="shared" si="27"/>
        <v>508.76851013074963</v>
      </c>
      <c r="H98" s="12">
        <f t="shared" si="28"/>
        <v>508.76851013074963</v>
      </c>
      <c r="I98" s="12">
        <f t="shared" si="29"/>
        <v>508.76851013074963</v>
      </c>
      <c r="J98" s="1">
        <f t="shared" si="30"/>
        <v>770.78335504575284</v>
      </c>
      <c r="K98" s="1">
        <f t="shared" si="31"/>
        <v>770.78335504575284</v>
      </c>
      <c r="L98" s="1">
        <f t="shared" si="32"/>
        <v>770.78335504575284</v>
      </c>
      <c r="M98" s="1">
        <f t="shared" si="33"/>
        <v>770.78335504575284</v>
      </c>
      <c r="N98" s="1">
        <f t="shared" si="34"/>
        <v>770.78335504575284</v>
      </c>
      <c r="O98" s="1">
        <f t="shared" si="35"/>
        <v>770.78335504575284</v>
      </c>
      <c r="P98" s="1">
        <f t="shared" si="36"/>
        <v>770.78335504575284</v>
      </c>
      <c r="Q98" s="1">
        <f t="shared" si="37"/>
        <v>770.78335504575284</v>
      </c>
    </row>
    <row r="99" spans="1:17" x14ac:dyDescent="0.3">
      <c r="A99" t="s">
        <v>174</v>
      </c>
      <c r="B99" s="11">
        <v>7.1081424150497993E-2</v>
      </c>
      <c r="C99" s="29">
        <f t="shared" si="23"/>
        <v>255573.65121300603</v>
      </c>
      <c r="D99" s="33">
        <f t="shared" si="24"/>
        <v>168695.68459816911</v>
      </c>
      <c r="E99" s="12">
        <f t="shared" si="25"/>
        <v>168695.68459816911</v>
      </c>
      <c r="F99" s="12">
        <f t="shared" si="26"/>
        <v>168695.68459816911</v>
      </c>
      <c r="G99" s="12">
        <f t="shared" si="27"/>
        <v>168695.68459816911</v>
      </c>
      <c r="H99" s="12">
        <f t="shared" si="28"/>
        <v>168695.68459816911</v>
      </c>
      <c r="I99" s="12">
        <f t="shared" si="29"/>
        <v>168695.68459816911</v>
      </c>
      <c r="J99" s="1">
        <f t="shared" si="30"/>
        <v>255573.65121300603</v>
      </c>
      <c r="K99" s="1">
        <f t="shared" si="31"/>
        <v>255573.65121300603</v>
      </c>
      <c r="L99" s="1">
        <f t="shared" si="32"/>
        <v>255573.65121300603</v>
      </c>
      <c r="M99" s="1">
        <f t="shared" si="33"/>
        <v>255573.65121300603</v>
      </c>
      <c r="N99" s="1">
        <f t="shared" si="34"/>
        <v>255573.65121300603</v>
      </c>
      <c r="O99" s="1">
        <f t="shared" si="35"/>
        <v>255573.65121300603</v>
      </c>
      <c r="P99" s="1">
        <f t="shared" si="36"/>
        <v>255573.65121300603</v>
      </c>
      <c r="Q99" s="1">
        <f t="shared" si="37"/>
        <v>255573.65121300603</v>
      </c>
    </row>
    <row r="100" spans="1:17" x14ac:dyDescent="0.3">
      <c r="A100" t="s">
        <v>175</v>
      </c>
      <c r="B100" s="11">
        <v>5.3264912817799995E-4</v>
      </c>
      <c r="C100" s="29">
        <f t="shared" si="23"/>
        <v>1915.1428679263761</v>
      </c>
      <c r="D100" s="33">
        <f t="shared" si="24"/>
        <v>1264.1222429415284</v>
      </c>
      <c r="E100" s="12">
        <f t="shared" si="25"/>
        <v>1264.1222429415284</v>
      </c>
      <c r="F100" s="12">
        <f t="shared" si="26"/>
        <v>1264.1222429415284</v>
      </c>
      <c r="G100" s="12">
        <f t="shared" si="27"/>
        <v>1264.1222429415284</v>
      </c>
      <c r="H100" s="12">
        <f t="shared" si="28"/>
        <v>1264.1222429415284</v>
      </c>
      <c r="I100" s="12">
        <f t="shared" si="29"/>
        <v>1264.1222429415284</v>
      </c>
      <c r="J100" s="1">
        <f t="shared" si="30"/>
        <v>1915.1428679263761</v>
      </c>
      <c r="K100" s="1">
        <f t="shared" si="31"/>
        <v>1915.1428679263761</v>
      </c>
      <c r="L100" s="1">
        <f t="shared" si="32"/>
        <v>1915.1428679263761</v>
      </c>
      <c r="M100" s="1">
        <f t="shared" si="33"/>
        <v>1915.1428679263761</v>
      </c>
      <c r="N100" s="1">
        <f t="shared" si="34"/>
        <v>1915.1428679263761</v>
      </c>
      <c r="O100" s="1">
        <f t="shared" si="35"/>
        <v>1915.1428679263761</v>
      </c>
      <c r="P100" s="1">
        <f t="shared" si="36"/>
        <v>1915.1428679263761</v>
      </c>
      <c r="Q100" s="1">
        <f t="shared" si="37"/>
        <v>1915.1428679263761</v>
      </c>
    </row>
    <row r="101" spans="1:17" x14ac:dyDescent="0.3">
      <c r="A101" t="s">
        <v>176</v>
      </c>
      <c r="B101" s="11">
        <v>2.8098423666139999E-3</v>
      </c>
      <c r="C101" s="29">
        <f t="shared" si="23"/>
        <v>10102.803672701917</v>
      </c>
      <c r="D101" s="33">
        <f t="shared" si="24"/>
        <v>6668.5253892112341</v>
      </c>
      <c r="E101" s="12">
        <f t="shared" si="25"/>
        <v>6668.5253892112341</v>
      </c>
      <c r="F101" s="12">
        <f t="shared" si="26"/>
        <v>6668.5253892112341</v>
      </c>
      <c r="G101" s="12">
        <f t="shared" si="27"/>
        <v>6668.5253892112341</v>
      </c>
      <c r="H101" s="12">
        <f t="shared" si="28"/>
        <v>6668.5253892112341</v>
      </c>
      <c r="I101" s="12">
        <f t="shared" si="29"/>
        <v>6668.5253892112341</v>
      </c>
      <c r="J101" s="1">
        <f t="shared" si="30"/>
        <v>10102.803672701917</v>
      </c>
      <c r="K101" s="1">
        <f t="shared" si="31"/>
        <v>10102.803672701917</v>
      </c>
      <c r="L101" s="1">
        <f t="shared" si="32"/>
        <v>10102.803672701917</v>
      </c>
      <c r="M101" s="1">
        <f t="shared" si="33"/>
        <v>10102.803672701917</v>
      </c>
      <c r="N101" s="1">
        <f t="shared" si="34"/>
        <v>10102.803672701917</v>
      </c>
      <c r="O101" s="1">
        <f t="shared" si="35"/>
        <v>10102.803672701917</v>
      </c>
      <c r="P101" s="1">
        <f t="shared" si="36"/>
        <v>10102.803672701917</v>
      </c>
      <c r="Q101" s="1">
        <f t="shared" si="37"/>
        <v>10102.803672701917</v>
      </c>
    </row>
    <row r="102" spans="1:17" x14ac:dyDescent="0.3">
      <c r="A102" t="s">
        <v>177</v>
      </c>
      <c r="B102" s="11">
        <v>2.7068888074490002E-3</v>
      </c>
      <c r="C102" s="29">
        <f t="shared" si="23"/>
        <v>9732.6335848676699</v>
      </c>
      <c r="D102" s="33">
        <f t="shared" si="24"/>
        <v>6424.1884002901124</v>
      </c>
      <c r="E102" s="12">
        <f t="shared" si="25"/>
        <v>6424.1884002901124</v>
      </c>
      <c r="F102" s="12">
        <f t="shared" si="26"/>
        <v>6424.1884002901124</v>
      </c>
      <c r="G102" s="12">
        <f t="shared" si="27"/>
        <v>6424.1884002901124</v>
      </c>
      <c r="H102" s="12">
        <f t="shared" si="28"/>
        <v>6424.1884002901124</v>
      </c>
      <c r="I102" s="12">
        <f t="shared" si="29"/>
        <v>6424.1884002901124</v>
      </c>
      <c r="J102" s="1">
        <f t="shared" si="30"/>
        <v>9732.6335848676699</v>
      </c>
      <c r="K102" s="1">
        <f t="shared" si="31"/>
        <v>9732.6335848676699</v>
      </c>
      <c r="L102" s="1">
        <f t="shared" si="32"/>
        <v>9732.6335848676699</v>
      </c>
      <c r="M102" s="1">
        <f t="shared" si="33"/>
        <v>9732.6335848676699</v>
      </c>
      <c r="N102" s="1">
        <f t="shared" si="34"/>
        <v>9732.6335848676699</v>
      </c>
      <c r="O102" s="1">
        <f t="shared" si="35"/>
        <v>9732.6335848676699</v>
      </c>
      <c r="P102" s="1">
        <f t="shared" si="36"/>
        <v>9732.6335848676699</v>
      </c>
      <c r="Q102" s="1">
        <f t="shared" si="37"/>
        <v>9732.6335848676699</v>
      </c>
    </row>
    <row r="103" spans="1:17" x14ac:dyDescent="0.3">
      <c r="A103" t="s">
        <v>178</v>
      </c>
      <c r="B103" s="11">
        <v>2.6747643978299999E-3</v>
      </c>
      <c r="C103" s="29">
        <f t="shared" si="23"/>
        <v>9617.130093519394</v>
      </c>
      <c r="D103" s="33">
        <f t="shared" si="24"/>
        <v>6347.9483792472693</v>
      </c>
      <c r="E103" s="12">
        <f t="shared" si="25"/>
        <v>6347.9483792472693</v>
      </c>
      <c r="F103" s="12">
        <f t="shared" si="26"/>
        <v>6347.9483792472693</v>
      </c>
      <c r="G103" s="12">
        <f t="shared" si="27"/>
        <v>6347.9483792472693</v>
      </c>
      <c r="H103" s="12">
        <f t="shared" si="28"/>
        <v>6347.9483792472693</v>
      </c>
      <c r="I103" s="12">
        <f t="shared" si="29"/>
        <v>6347.9483792472693</v>
      </c>
      <c r="J103" s="1">
        <f t="shared" si="30"/>
        <v>9617.130093519394</v>
      </c>
      <c r="K103" s="1">
        <f t="shared" si="31"/>
        <v>9617.130093519394</v>
      </c>
      <c r="L103" s="1">
        <f t="shared" si="32"/>
        <v>9617.130093519394</v>
      </c>
      <c r="M103" s="1">
        <f t="shared" si="33"/>
        <v>9617.130093519394</v>
      </c>
      <c r="N103" s="1">
        <f t="shared" si="34"/>
        <v>9617.130093519394</v>
      </c>
      <c r="O103" s="1">
        <f t="shared" si="35"/>
        <v>9617.130093519394</v>
      </c>
      <c r="P103" s="1">
        <f t="shared" si="36"/>
        <v>9617.130093519394</v>
      </c>
      <c r="Q103" s="1">
        <f t="shared" si="37"/>
        <v>9617.130093519394</v>
      </c>
    </row>
    <row r="104" spans="1:17" x14ac:dyDescent="0.3">
      <c r="A104" t="s">
        <v>102</v>
      </c>
      <c r="B104" s="11">
        <v>2.5340184440519999E-3</v>
      </c>
      <c r="C104" s="29">
        <f t="shared" si="23"/>
        <v>9111.0772431383939</v>
      </c>
      <c r="D104" s="33">
        <f t="shared" si="24"/>
        <v>6013.9196887594235</v>
      </c>
      <c r="E104" s="12">
        <f t="shared" si="25"/>
        <v>6013.9196887594235</v>
      </c>
      <c r="F104" s="12">
        <f t="shared" si="26"/>
        <v>6013.9196887594235</v>
      </c>
      <c r="G104" s="12">
        <f t="shared" si="27"/>
        <v>6013.9196887594235</v>
      </c>
      <c r="H104" s="12">
        <f t="shared" si="28"/>
        <v>6013.9196887594235</v>
      </c>
      <c r="I104" s="12">
        <f t="shared" si="29"/>
        <v>6013.9196887594235</v>
      </c>
      <c r="J104" s="1">
        <f t="shared" si="30"/>
        <v>9111.0772431383939</v>
      </c>
      <c r="K104" s="1">
        <f t="shared" si="31"/>
        <v>9111.0772431383939</v>
      </c>
      <c r="L104" s="1">
        <f t="shared" si="32"/>
        <v>9111.0772431383939</v>
      </c>
      <c r="M104" s="1">
        <f t="shared" si="33"/>
        <v>9111.0772431383939</v>
      </c>
      <c r="N104" s="1">
        <f t="shared" si="34"/>
        <v>9111.0772431383939</v>
      </c>
      <c r="O104" s="1">
        <f t="shared" si="35"/>
        <v>9111.0772431383939</v>
      </c>
      <c r="P104" s="1">
        <f t="shared" si="36"/>
        <v>9111.0772431383939</v>
      </c>
      <c r="Q104" s="1">
        <f t="shared" si="37"/>
        <v>9111.0772431383939</v>
      </c>
    </row>
    <row r="105" spans="1:17" x14ac:dyDescent="0.3">
      <c r="A105" t="s">
        <v>103</v>
      </c>
      <c r="B105" s="11">
        <v>7.3630828487629999E-3</v>
      </c>
      <c r="C105" s="29">
        <f t="shared" si="23"/>
        <v>26474.004851927799</v>
      </c>
      <c r="D105" s="33">
        <f t="shared" si="24"/>
        <v>17474.611922451324</v>
      </c>
      <c r="E105" s="12">
        <f t="shared" si="25"/>
        <v>17474.611922451324</v>
      </c>
      <c r="F105" s="12">
        <f t="shared" si="26"/>
        <v>17474.611922451324</v>
      </c>
      <c r="G105" s="12">
        <f t="shared" si="27"/>
        <v>17474.611922451324</v>
      </c>
      <c r="H105" s="12">
        <f t="shared" si="28"/>
        <v>17474.611922451324</v>
      </c>
      <c r="I105" s="12">
        <f t="shared" si="29"/>
        <v>17474.611922451324</v>
      </c>
      <c r="J105" s="1">
        <f t="shared" si="30"/>
        <v>26474.004851927799</v>
      </c>
      <c r="K105" s="1">
        <f t="shared" si="31"/>
        <v>26474.004851927799</v>
      </c>
      <c r="L105" s="1">
        <f t="shared" si="32"/>
        <v>26474.004851927799</v>
      </c>
      <c r="M105" s="1">
        <f t="shared" si="33"/>
        <v>26474.004851927799</v>
      </c>
      <c r="N105" s="1">
        <f t="shared" si="34"/>
        <v>26474.004851927799</v>
      </c>
      <c r="O105" s="1">
        <f t="shared" si="35"/>
        <v>26474.004851927799</v>
      </c>
      <c r="P105" s="1">
        <f t="shared" si="36"/>
        <v>26474.004851927799</v>
      </c>
      <c r="Q105" s="1">
        <f t="shared" si="37"/>
        <v>26474.004851927799</v>
      </c>
    </row>
    <row r="106" spans="1:17" x14ac:dyDescent="0.3">
      <c r="A106" t="s">
        <v>179</v>
      </c>
      <c r="B106" s="11">
        <v>2.0434373357350001E-3</v>
      </c>
      <c r="C106" s="29">
        <f t="shared" si="23"/>
        <v>7347.1901718377758</v>
      </c>
      <c r="D106" s="33">
        <f t="shared" si="24"/>
        <v>4849.6363769444752</v>
      </c>
      <c r="E106" s="12">
        <f t="shared" si="25"/>
        <v>4849.6363769444752</v>
      </c>
      <c r="F106" s="12">
        <f t="shared" si="26"/>
        <v>4849.6363769444752</v>
      </c>
      <c r="G106" s="12">
        <f t="shared" si="27"/>
        <v>4849.6363769444752</v>
      </c>
      <c r="H106" s="12">
        <f t="shared" si="28"/>
        <v>4849.6363769444752</v>
      </c>
      <c r="I106" s="12">
        <f t="shared" si="29"/>
        <v>4849.6363769444752</v>
      </c>
      <c r="J106" s="1">
        <f t="shared" si="30"/>
        <v>7347.1901718377758</v>
      </c>
      <c r="K106" s="1">
        <f t="shared" si="31"/>
        <v>7347.1901718377758</v>
      </c>
      <c r="L106" s="1">
        <f t="shared" si="32"/>
        <v>7347.1901718377758</v>
      </c>
      <c r="M106" s="1">
        <f t="shared" si="33"/>
        <v>7347.1901718377758</v>
      </c>
      <c r="N106" s="1">
        <f t="shared" si="34"/>
        <v>7347.1901718377758</v>
      </c>
      <c r="O106" s="1">
        <f t="shared" si="35"/>
        <v>7347.1901718377758</v>
      </c>
      <c r="P106" s="1">
        <f t="shared" si="36"/>
        <v>7347.1901718377758</v>
      </c>
      <c r="Q106" s="1">
        <f t="shared" si="37"/>
        <v>7347.1901718377758</v>
      </c>
    </row>
    <row r="107" spans="1:17" x14ac:dyDescent="0.3">
      <c r="A107" t="s">
        <v>180</v>
      </c>
      <c r="B107" s="11">
        <v>2.5178727930249998E-3</v>
      </c>
      <c r="C107" s="29">
        <f t="shared" si="23"/>
        <v>9053.0254661305953</v>
      </c>
      <c r="D107" s="33">
        <f t="shared" si="24"/>
        <v>5975.6016375127838</v>
      </c>
      <c r="E107" s="12">
        <f t="shared" si="25"/>
        <v>5975.6016375127838</v>
      </c>
      <c r="F107" s="12">
        <f t="shared" si="26"/>
        <v>5975.6016375127838</v>
      </c>
      <c r="G107" s="12">
        <f t="shared" si="27"/>
        <v>5975.6016375127838</v>
      </c>
      <c r="H107" s="12">
        <f t="shared" si="28"/>
        <v>5975.6016375127838</v>
      </c>
      <c r="I107" s="12">
        <f t="shared" si="29"/>
        <v>5975.6016375127838</v>
      </c>
      <c r="J107" s="1">
        <f t="shared" si="30"/>
        <v>9053.0254661305953</v>
      </c>
      <c r="K107" s="1">
        <f t="shared" si="31"/>
        <v>9053.0254661305953</v>
      </c>
      <c r="L107" s="1">
        <f t="shared" si="32"/>
        <v>9053.0254661305953</v>
      </c>
      <c r="M107" s="1">
        <f t="shared" si="33"/>
        <v>9053.0254661305953</v>
      </c>
      <c r="N107" s="1">
        <f t="shared" si="34"/>
        <v>9053.0254661305953</v>
      </c>
      <c r="O107" s="1">
        <f t="shared" si="35"/>
        <v>9053.0254661305953</v>
      </c>
      <c r="P107" s="1">
        <f t="shared" si="36"/>
        <v>9053.0254661305953</v>
      </c>
      <c r="Q107" s="1">
        <f t="shared" si="37"/>
        <v>9053.0254661305953</v>
      </c>
    </row>
    <row r="108" spans="1:17" x14ac:dyDescent="0.3">
      <c r="A108" t="s">
        <v>104</v>
      </c>
      <c r="B108" s="11">
        <v>1.7219055487709999E-3</v>
      </c>
      <c r="C108" s="29">
        <f t="shared" si="23"/>
        <v>6191.1208645959032</v>
      </c>
      <c r="D108" s="33">
        <f t="shared" si="24"/>
        <v>4086.5533975274866</v>
      </c>
      <c r="E108" s="12">
        <f t="shared" si="25"/>
        <v>4086.5533975274866</v>
      </c>
      <c r="F108" s="12">
        <f t="shared" si="26"/>
        <v>4086.5533975274866</v>
      </c>
      <c r="G108" s="12">
        <f t="shared" si="27"/>
        <v>4086.5533975274866</v>
      </c>
      <c r="H108" s="12">
        <f t="shared" si="28"/>
        <v>4086.5533975274866</v>
      </c>
      <c r="I108" s="12">
        <f t="shared" si="29"/>
        <v>4086.5533975274866</v>
      </c>
      <c r="J108" s="1">
        <f t="shared" si="30"/>
        <v>6191.1208645959032</v>
      </c>
      <c r="K108" s="1">
        <f t="shared" si="31"/>
        <v>6191.1208645959032</v>
      </c>
      <c r="L108" s="1">
        <f t="shared" si="32"/>
        <v>6191.1208645959032</v>
      </c>
      <c r="M108" s="1">
        <f t="shared" si="33"/>
        <v>6191.1208645959032</v>
      </c>
      <c r="N108" s="1">
        <f t="shared" si="34"/>
        <v>6191.1208645959032</v>
      </c>
      <c r="O108" s="1">
        <f t="shared" si="35"/>
        <v>6191.1208645959032</v>
      </c>
      <c r="P108" s="1">
        <f t="shared" si="36"/>
        <v>6191.1208645959032</v>
      </c>
      <c r="Q108" s="1">
        <f t="shared" si="37"/>
        <v>6191.1208645959032</v>
      </c>
    </row>
    <row r="109" spans="1:17" x14ac:dyDescent="0.3">
      <c r="A109" t="s">
        <v>105</v>
      </c>
      <c r="B109" s="11">
        <v>1.883576635033E-3</v>
      </c>
      <c r="C109" s="29">
        <f t="shared" si="23"/>
        <v>6772.4101438324778</v>
      </c>
      <c r="D109" s="33">
        <f t="shared" si="24"/>
        <v>4470.2431575828459</v>
      </c>
      <c r="E109" s="12">
        <f t="shared" si="25"/>
        <v>4470.2431575828459</v>
      </c>
      <c r="F109" s="12">
        <f t="shared" si="26"/>
        <v>4470.2431575828459</v>
      </c>
      <c r="G109" s="12">
        <f t="shared" si="27"/>
        <v>4470.2431575828459</v>
      </c>
      <c r="H109" s="12">
        <f t="shared" si="28"/>
        <v>4470.2431575828459</v>
      </c>
      <c r="I109" s="12">
        <f t="shared" si="29"/>
        <v>4470.2431575828459</v>
      </c>
      <c r="J109" s="1">
        <f t="shared" si="30"/>
        <v>6772.4101438324778</v>
      </c>
      <c r="K109" s="1">
        <f t="shared" si="31"/>
        <v>6772.4101438324778</v>
      </c>
      <c r="L109" s="1">
        <f t="shared" si="32"/>
        <v>6772.4101438324778</v>
      </c>
      <c r="M109" s="1">
        <f t="shared" si="33"/>
        <v>6772.4101438324778</v>
      </c>
      <c r="N109" s="1">
        <f t="shared" si="34"/>
        <v>6772.4101438324778</v>
      </c>
      <c r="O109" s="1">
        <f t="shared" si="35"/>
        <v>6772.4101438324778</v>
      </c>
      <c r="P109" s="1">
        <f t="shared" si="36"/>
        <v>6772.4101438324778</v>
      </c>
      <c r="Q109" s="1">
        <f t="shared" si="37"/>
        <v>6772.4101438324778</v>
      </c>
    </row>
    <row r="110" spans="1:17" x14ac:dyDescent="0.3">
      <c r="A110" t="s">
        <v>181</v>
      </c>
      <c r="B110" s="11">
        <v>1.3274301645797E-2</v>
      </c>
      <c r="C110" s="29">
        <f t="shared" si="23"/>
        <v>47727.824526084514</v>
      </c>
      <c r="D110" s="33">
        <f t="shared" si="24"/>
        <v>31503.552868596253</v>
      </c>
      <c r="E110" s="12">
        <f t="shared" si="25"/>
        <v>31503.552868596253</v>
      </c>
      <c r="F110" s="12">
        <f t="shared" si="26"/>
        <v>31503.552868596253</v>
      </c>
      <c r="G110" s="12">
        <f t="shared" si="27"/>
        <v>31503.552868596253</v>
      </c>
      <c r="H110" s="12">
        <f t="shared" si="28"/>
        <v>31503.552868596253</v>
      </c>
      <c r="I110" s="12">
        <f t="shared" si="29"/>
        <v>31503.552868596253</v>
      </c>
      <c r="J110" s="1">
        <f t="shared" si="30"/>
        <v>47727.824526084514</v>
      </c>
      <c r="K110" s="1">
        <f t="shared" si="31"/>
        <v>47727.824526084514</v>
      </c>
      <c r="L110" s="1">
        <f t="shared" si="32"/>
        <v>47727.824526084514</v>
      </c>
      <c r="M110" s="1">
        <f t="shared" si="33"/>
        <v>47727.824526084514</v>
      </c>
      <c r="N110" s="1">
        <f t="shared" si="34"/>
        <v>47727.824526084514</v>
      </c>
      <c r="O110" s="1">
        <f t="shared" si="35"/>
        <v>47727.824526084514</v>
      </c>
      <c r="P110" s="1">
        <f t="shared" si="36"/>
        <v>47727.824526084514</v>
      </c>
      <c r="Q110" s="1">
        <f t="shared" si="37"/>
        <v>47727.824526084514</v>
      </c>
    </row>
    <row r="111" spans="1:17" x14ac:dyDescent="0.3">
      <c r="A111" t="s">
        <v>106</v>
      </c>
      <c r="B111" s="11">
        <v>2.8798736113730002E-3</v>
      </c>
      <c r="C111" s="29">
        <f t="shared" si="23"/>
        <v>10354.601398140765</v>
      </c>
      <c r="D111" s="33">
        <f t="shared" ref="D111:D133" si="38">$D$4*$B111</f>
        <v>6834.7287105300111</v>
      </c>
      <c r="E111" s="12">
        <f t="shared" si="25"/>
        <v>6834.7287105300111</v>
      </c>
      <c r="F111" s="12">
        <f t="shared" si="26"/>
        <v>6834.7287105300111</v>
      </c>
      <c r="G111" s="12">
        <f t="shared" si="27"/>
        <v>6834.7287105300111</v>
      </c>
      <c r="H111" s="12">
        <f t="shared" si="28"/>
        <v>6834.7287105300111</v>
      </c>
      <c r="I111" s="12">
        <f t="shared" si="29"/>
        <v>6834.7287105300111</v>
      </c>
      <c r="J111" s="1">
        <f t="shared" si="30"/>
        <v>10354.601398140765</v>
      </c>
      <c r="K111" s="1">
        <f t="shared" si="31"/>
        <v>10354.601398140765</v>
      </c>
      <c r="L111" s="1">
        <f t="shared" si="32"/>
        <v>10354.601398140765</v>
      </c>
      <c r="M111" s="1">
        <f t="shared" si="33"/>
        <v>10354.601398140765</v>
      </c>
      <c r="N111" s="1">
        <f t="shared" si="34"/>
        <v>10354.601398140765</v>
      </c>
      <c r="O111" s="1">
        <f t="shared" si="35"/>
        <v>10354.601398140765</v>
      </c>
      <c r="P111" s="1">
        <f t="shared" si="36"/>
        <v>10354.601398140765</v>
      </c>
      <c r="Q111" s="1">
        <f t="shared" si="37"/>
        <v>10354.601398140765</v>
      </c>
    </row>
    <row r="112" spans="1:17" x14ac:dyDescent="0.3">
      <c r="A112" t="s">
        <v>182</v>
      </c>
      <c r="B112" s="11">
        <v>1.2543449471993999E-2</v>
      </c>
      <c r="C112" s="29">
        <f t="shared" si="23"/>
        <v>45100.04151824383</v>
      </c>
      <c r="D112" s="33">
        <f t="shared" si="38"/>
        <v>29769.04052204117</v>
      </c>
      <c r="E112" s="12">
        <f t="shared" si="25"/>
        <v>29769.04052204117</v>
      </c>
      <c r="F112" s="12">
        <f t="shared" si="26"/>
        <v>29769.04052204117</v>
      </c>
      <c r="G112" s="12">
        <f t="shared" si="27"/>
        <v>29769.04052204117</v>
      </c>
      <c r="H112" s="12">
        <f t="shared" si="28"/>
        <v>29769.04052204117</v>
      </c>
      <c r="I112" s="12">
        <f t="shared" si="29"/>
        <v>29769.04052204117</v>
      </c>
      <c r="J112" s="1">
        <f t="shared" si="30"/>
        <v>45100.04151824383</v>
      </c>
      <c r="K112" s="1">
        <f t="shared" si="31"/>
        <v>45100.04151824383</v>
      </c>
      <c r="L112" s="1">
        <f t="shared" si="32"/>
        <v>45100.04151824383</v>
      </c>
      <c r="M112" s="1">
        <f t="shared" si="33"/>
        <v>45100.04151824383</v>
      </c>
      <c r="N112" s="1">
        <f t="shared" si="34"/>
        <v>45100.04151824383</v>
      </c>
      <c r="O112" s="1">
        <f t="shared" si="35"/>
        <v>45100.04151824383</v>
      </c>
      <c r="P112" s="1">
        <f t="shared" si="36"/>
        <v>45100.04151824383</v>
      </c>
      <c r="Q112" s="1">
        <f t="shared" si="37"/>
        <v>45100.04151824383</v>
      </c>
    </row>
    <row r="113" spans="1:17" x14ac:dyDescent="0.3">
      <c r="A113" t="s">
        <v>183</v>
      </c>
      <c r="B113" s="11">
        <v>2.3934807084559999E-3</v>
      </c>
      <c r="C113" s="29">
        <f t="shared" si="23"/>
        <v>8605.7730423751891</v>
      </c>
      <c r="D113" s="33">
        <f t="shared" si="38"/>
        <v>5680.3851570363759</v>
      </c>
      <c r="E113" s="12">
        <f t="shared" si="25"/>
        <v>5680.3851570363759</v>
      </c>
      <c r="F113" s="12">
        <f t="shared" si="26"/>
        <v>5680.3851570363759</v>
      </c>
      <c r="G113" s="12">
        <f t="shared" si="27"/>
        <v>5680.3851570363759</v>
      </c>
      <c r="H113" s="12">
        <f t="shared" si="28"/>
        <v>5680.3851570363759</v>
      </c>
      <c r="I113" s="12">
        <f t="shared" si="29"/>
        <v>5680.3851570363759</v>
      </c>
      <c r="J113" s="1">
        <f t="shared" si="30"/>
        <v>8605.7730423751891</v>
      </c>
      <c r="K113" s="1">
        <f t="shared" si="31"/>
        <v>8605.7730423751891</v>
      </c>
      <c r="L113" s="1">
        <f t="shared" si="32"/>
        <v>8605.7730423751891</v>
      </c>
      <c r="M113" s="1">
        <f t="shared" si="33"/>
        <v>8605.7730423751891</v>
      </c>
      <c r="N113" s="1">
        <f t="shared" si="34"/>
        <v>8605.7730423751891</v>
      </c>
      <c r="O113" s="1">
        <f t="shared" si="35"/>
        <v>8605.7730423751891</v>
      </c>
      <c r="P113" s="1">
        <f t="shared" si="36"/>
        <v>8605.7730423751891</v>
      </c>
      <c r="Q113" s="1">
        <f t="shared" si="37"/>
        <v>8605.7730423751891</v>
      </c>
    </row>
    <row r="114" spans="1:17" x14ac:dyDescent="0.3">
      <c r="A114" t="s">
        <v>184</v>
      </c>
      <c r="B114" s="11">
        <v>4.7407767169806998E-2</v>
      </c>
      <c r="C114" s="29">
        <f t="shared" si="23"/>
        <v>170454.88742305632</v>
      </c>
      <c r="D114" s="33">
        <f t="shared" si="38"/>
        <v>112511.61373818884</v>
      </c>
      <c r="E114" s="12">
        <f t="shared" si="25"/>
        <v>112511.61373818884</v>
      </c>
      <c r="F114" s="12">
        <f t="shared" si="26"/>
        <v>112511.61373818884</v>
      </c>
      <c r="G114" s="12">
        <f t="shared" si="27"/>
        <v>112511.61373818884</v>
      </c>
      <c r="H114" s="12">
        <f t="shared" si="28"/>
        <v>112511.61373818884</v>
      </c>
      <c r="I114" s="12">
        <f t="shared" si="29"/>
        <v>112511.61373818884</v>
      </c>
      <c r="J114" s="1">
        <f t="shared" si="30"/>
        <v>170454.88742305632</v>
      </c>
      <c r="K114" s="1">
        <f t="shared" si="31"/>
        <v>170454.88742305632</v>
      </c>
      <c r="L114" s="1">
        <f t="shared" si="32"/>
        <v>170454.88742305632</v>
      </c>
      <c r="M114" s="1">
        <f t="shared" si="33"/>
        <v>170454.88742305632</v>
      </c>
      <c r="N114" s="1">
        <f t="shared" si="34"/>
        <v>170454.88742305632</v>
      </c>
      <c r="O114" s="1">
        <f t="shared" si="35"/>
        <v>170454.88742305632</v>
      </c>
      <c r="P114" s="1">
        <f t="shared" si="36"/>
        <v>170454.88742305632</v>
      </c>
      <c r="Q114" s="1">
        <f t="shared" si="37"/>
        <v>170454.88742305632</v>
      </c>
    </row>
    <row r="115" spans="1:17" x14ac:dyDescent="0.3">
      <c r="A115" t="s">
        <v>107</v>
      </c>
      <c r="B115" s="11">
        <v>7.3300890090290003E-3</v>
      </c>
      <c r="C115" s="29">
        <f t="shared" si="23"/>
        <v>26355.375319822455</v>
      </c>
      <c r="D115" s="33">
        <f t="shared" si="38"/>
        <v>17396.308505658988</v>
      </c>
      <c r="E115" s="12">
        <f t="shared" si="25"/>
        <v>17396.308505658988</v>
      </c>
      <c r="F115" s="12">
        <f t="shared" si="26"/>
        <v>17396.308505658988</v>
      </c>
      <c r="G115" s="12">
        <f t="shared" si="27"/>
        <v>17396.308505658988</v>
      </c>
      <c r="H115" s="12">
        <f t="shared" si="28"/>
        <v>17396.308505658988</v>
      </c>
      <c r="I115" s="12">
        <f t="shared" si="29"/>
        <v>17396.308505658988</v>
      </c>
      <c r="J115" s="1">
        <f t="shared" si="30"/>
        <v>26355.375319822455</v>
      </c>
      <c r="K115" s="1">
        <f t="shared" si="31"/>
        <v>26355.375319822455</v>
      </c>
      <c r="L115" s="1">
        <f t="shared" si="32"/>
        <v>26355.375319822455</v>
      </c>
      <c r="M115" s="1">
        <f t="shared" si="33"/>
        <v>26355.375319822455</v>
      </c>
      <c r="N115" s="1">
        <f t="shared" si="34"/>
        <v>26355.375319822455</v>
      </c>
      <c r="O115" s="1">
        <f t="shared" si="35"/>
        <v>26355.375319822455</v>
      </c>
      <c r="P115" s="1">
        <f t="shared" si="36"/>
        <v>26355.375319822455</v>
      </c>
      <c r="Q115" s="1">
        <f t="shared" si="37"/>
        <v>26355.375319822455</v>
      </c>
    </row>
    <row r="116" spans="1:17" x14ac:dyDescent="0.3">
      <c r="A116" t="s">
        <v>108</v>
      </c>
      <c r="B116" s="11">
        <v>1.4763145882290001E-3</v>
      </c>
      <c r="C116" s="29">
        <f t="shared" si="23"/>
        <v>5308.097216142618</v>
      </c>
      <c r="D116" s="33">
        <f t="shared" si="38"/>
        <v>3503.6987950080415</v>
      </c>
      <c r="E116" s="12">
        <f t="shared" si="25"/>
        <v>3503.6987950080415</v>
      </c>
      <c r="F116" s="12">
        <f t="shared" si="26"/>
        <v>3503.6987950080415</v>
      </c>
      <c r="G116" s="12">
        <f t="shared" si="27"/>
        <v>3503.6987950080415</v>
      </c>
      <c r="H116" s="12">
        <f t="shared" si="28"/>
        <v>3503.6987950080415</v>
      </c>
      <c r="I116" s="12">
        <f t="shared" si="29"/>
        <v>3503.6987950080415</v>
      </c>
      <c r="J116" s="1">
        <f t="shared" si="30"/>
        <v>5308.097216142618</v>
      </c>
      <c r="K116" s="1">
        <f t="shared" si="31"/>
        <v>5308.097216142618</v>
      </c>
      <c r="L116" s="1">
        <f t="shared" si="32"/>
        <v>5308.097216142618</v>
      </c>
      <c r="M116" s="1">
        <f t="shared" si="33"/>
        <v>5308.097216142618</v>
      </c>
      <c r="N116" s="1">
        <f t="shared" si="34"/>
        <v>5308.097216142618</v>
      </c>
      <c r="O116" s="1">
        <f t="shared" si="35"/>
        <v>5308.097216142618</v>
      </c>
      <c r="P116" s="1">
        <f t="shared" si="36"/>
        <v>5308.097216142618</v>
      </c>
      <c r="Q116" s="1">
        <f t="shared" si="37"/>
        <v>5308.097216142618</v>
      </c>
    </row>
    <row r="117" spans="1:17" x14ac:dyDescent="0.3">
      <c r="A117" t="s">
        <v>109</v>
      </c>
      <c r="B117" s="11">
        <v>3.7475206797569001E-2</v>
      </c>
      <c r="C117" s="29">
        <f t="shared" si="23"/>
        <v>134742.31201303346</v>
      </c>
      <c r="D117" s="33">
        <f t="shared" si="38"/>
        <v>88938.928021317261</v>
      </c>
      <c r="E117" s="12">
        <f t="shared" si="25"/>
        <v>88938.928021317261</v>
      </c>
      <c r="F117" s="12">
        <f t="shared" si="26"/>
        <v>88938.928021317261</v>
      </c>
      <c r="G117" s="12">
        <f t="shared" si="27"/>
        <v>88938.928021317261</v>
      </c>
      <c r="H117" s="12">
        <f t="shared" si="28"/>
        <v>88938.928021317261</v>
      </c>
      <c r="I117" s="12">
        <f t="shared" si="29"/>
        <v>88938.928021317261</v>
      </c>
      <c r="J117" s="1">
        <f t="shared" si="30"/>
        <v>134742.31201303346</v>
      </c>
      <c r="K117" s="1">
        <f t="shared" si="31"/>
        <v>134742.31201303346</v>
      </c>
      <c r="L117" s="1">
        <f t="shared" si="32"/>
        <v>134742.31201303346</v>
      </c>
      <c r="M117" s="1">
        <f t="shared" si="33"/>
        <v>134742.31201303346</v>
      </c>
      <c r="N117" s="1">
        <f t="shared" si="34"/>
        <v>134742.31201303346</v>
      </c>
      <c r="O117" s="1">
        <f t="shared" si="35"/>
        <v>134742.31201303346</v>
      </c>
      <c r="P117" s="1">
        <f t="shared" si="36"/>
        <v>134742.31201303346</v>
      </c>
      <c r="Q117" s="1">
        <f t="shared" si="37"/>
        <v>134742.31201303346</v>
      </c>
    </row>
    <row r="118" spans="1:17" x14ac:dyDescent="0.3">
      <c r="A118" t="s">
        <v>185</v>
      </c>
      <c r="B118" s="11">
        <v>2.4158085321226999E-2</v>
      </c>
      <c r="C118" s="29">
        <f t="shared" si="23"/>
        <v>86860.528550876727</v>
      </c>
      <c r="D118" s="33">
        <f t="shared" si="38"/>
        <v>57333.75196896385</v>
      </c>
      <c r="E118" s="12">
        <f t="shared" si="25"/>
        <v>57333.75196896385</v>
      </c>
      <c r="F118" s="12">
        <f t="shared" si="26"/>
        <v>57333.75196896385</v>
      </c>
      <c r="G118" s="12">
        <f t="shared" si="27"/>
        <v>57333.75196896385</v>
      </c>
      <c r="H118" s="12">
        <f t="shared" si="28"/>
        <v>57333.75196896385</v>
      </c>
      <c r="I118" s="12">
        <f t="shared" si="29"/>
        <v>57333.75196896385</v>
      </c>
      <c r="J118" s="1">
        <f t="shared" si="30"/>
        <v>86860.528550876727</v>
      </c>
      <c r="K118" s="1">
        <f t="shared" si="31"/>
        <v>86860.528550876727</v>
      </c>
      <c r="L118" s="1">
        <f t="shared" si="32"/>
        <v>86860.528550876727</v>
      </c>
      <c r="M118" s="1">
        <f t="shared" si="33"/>
        <v>86860.528550876727</v>
      </c>
      <c r="N118" s="1">
        <f t="shared" si="34"/>
        <v>86860.528550876727</v>
      </c>
      <c r="O118" s="1">
        <f t="shared" si="35"/>
        <v>86860.528550876727</v>
      </c>
      <c r="P118" s="1">
        <f t="shared" si="36"/>
        <v>86860.528550876727</v>
      </c>
      <c r="Q118" s="1">
        <f t="shared" si="37"/>
        <v>86860.528550876727</v>
      </c>
    </row>
    <row r="119" spans="1:17" x14ac:dyDescent="0.3">
      <c r="A119" t="s">
        <v>186</v>
      </c>
      <c r="B119" s="11">
        <v>3.9699752625200002E-3</v>
      </c>
      <c r="C119" s="29">
        <f t="shared" si="23"/>
        <v>14274.067876289733</v>
      </c>
      <c r="D119" s="33">
        <f t="shared" si="38"/>
        <v>9421.8384444667263</v>
      </c>
      <c r="E119" s="12">
        <f t="shared" si="25"/>
        <v>9421.8384444667263</v>
      </c>
      <c r="F119" s="12">
        <f t="shared" si="26"/>
        <v>9421.8384444667263</v>
      </c>
      <c r="G119" s="12">
        <f t="shared" si="27"/>
        <v>9421.8384444667263</v>
      </c>
      <c r="H119" s="12">
        <f t="shared" si="28"/>
        <v>9421.8384444667263</v>
      </c>
      <c r="I119" s="12">
        <f t="shared" si="29"/>
        <v>9421.8384444667263</v>
      </c>
      <c r="J119" s="1">
        <f t="shared" si="30"/>
        <v>14274.067876289733</v>
      </c>
      <c r="K119" s="1">
        <f t="shared" si="31"/>
        <v>14274.067876289733</v>
      </c>
      <c r="L119" s="1">
        <f t="shared" si="32"/>
        <v>14274.067876289733</v>
      </c>
      <c r="M119" s="1">
        <f t="shared" si="33"/>
        <v>14274.067876289733</v>
      </c>
      <c r="N119" s="1">
        <f t="shared" si="34"/>
        <v>14274.067876289733</v>
      </c>
      <c r="O119" s="1">
        <f t="shared" si="35"/>
        <v>14274.067876289733</v>
      </c>
      <c r="P119" s="1">
        <f t="shared" si="36"/>
        <v>14274.067876289733</v>
      </c>
      <c r="Q119" s="1">
        <f t="shared" si="37"/>
        <v>14274.067876289733</v>
      </c>
    </row>
    <row r="120" spans="1:17" x14ac:dyDescent="0.3">
      <c r="A120" t="s">
        <v>187</v>
      </c>
      <c r="B120" s="11">
        <v>1.439474275223E-3</v>
      </c>
      <c r="C120" s="29">
        <f t="shared" si="23"/>
        <v>5175.6376682466935</v>
      </c>
      <c r="D120" s="33">
        <f t="shared" si="38"/>
        <v>3416.2666438147894</v>
      </c>
      <c r="E120" s="12">
        <f t="shared" si="25"/>
        <v>3416.2666438147894</v>
      </c>
      <c r="F120" s="12">
        <f t="shared" si="26"/>
        <v>3416.2666438147894</v>
      </c>
      <c r="G120" s="12">
        <f t="shared" si="27"/>
        <v>3416.2666438147894</v>
      </c>
      <c r="H120" s="12">
        <f t="shared" si="28"/>
        <v>3416.2666438147894</v>
      </c>
      <c r="I120" s="12">
        <f t="shared" si="29"/>
        <v>3416.2666438147894</v>
      </c>
      <c r="J120" s="1">
        <f t="shared" si="30"/>
        <v>5175.6376682466935</v>
      </c>
      <c r="K120" s="1">
        <f t="shared" si="31"/>
        <v>5175.6376682466935</v>
      </c>
      <c r="L120" s="1">
        <f t="shared" si="32"/>
        <v>5175.6376682466935</v>
      </c>
      <c r="M120" s="1">
        <f t="shared" si="33"/>
        <v>5175.6376682466935</v>
      </c>
      <c r="N120" s="1">
        <f t="shared" si="34"/>
        <v>5175.6376682466935</v>
      </c>
      <c r="O120" s="1">
        <f t="shared" si="35"/>
        <v>5175.6376682466935</v>
      </c>
      <c r="P120" s="1">
        <f t="shared" si="36"/>
        <v>5175.6376682466935</v>
      </c>
      <c r="Q120" s="1">
        <f t="shared" si="37"/>
        <v>5175.6376682466935</v>
      </c>
    </row>
    <row r="121" spans="1:17" x14ac:dyDescent="0.3">
      <c r="A121" t="s">
        <v>188</v>
      </c>
      <c r="B121" s="11">
        <v>1.3441675684990001E-3</v>
      </c>
      <c r="C121" s="29">
        <f t="shared" si="23"/>
        <v>4832.9618803929252</v>
      </c>
      <c r="D121" s="33">
        <f t="shared" si="38"/>
        <v>3190.0777297665691</v>
      </c>
      <c r="E121" s="12">
        <f t="shared" si="25"/>
        <v>3190.0777297665691</v>
      </c>
      <c r="F121" s="12">
        <f t="shared" si="26"/>
        <v>3190.0777297665691</v>
      </c>
      <c r="G121" s="12">
        <f t="shared" si="27"/>
        <v>3190.0777297665691</v>
      </c>
      <c r="H121" s="12">
        <f t="shared" si="28"/>
        <v>3190.0777297665691</v>
      </c>
      <c r="I121" s="12">
        <f t="shared" si="29"/>
        <v>3190.0777297665691</v>
      </c>
      <c r="J121" s="1">
        <f t="shared" si="30"/>
        <v>4832.9618803929252</v>
      </c>
      <c r="K121" s="1">
        <f t="shared" si="31"/>
        <v>4832.9618803929252</v>
      </c>
      <c r="L121" s="1">
        <f t="shared" si="32"/>
        <v>4832.9618803929252</v>
      </c>
      <c r="M121" s="1">
        <f t="shared" si="33"/>
        <v>4832.9618803929252</v>
      </c>
      <c r="N121" s="1">
        <f t="shared" si="34"/>
        <v>4832.9618803929252</v>
      </c>
      <c r="O121" s="1">
        <f t="shared" si="35"/>
        <v>4832.9618803929252</v>
      </c>
      <c r="P121" s="1">
        <f t="shared" si="36"/>
        <v>4832.9618803929252</v>
      </c>
      <c r="Q121" s="1">
        <f t="shared" si="37"/>
        <v>4832.9618803929252</v>
      </c>
    </row>
    <row r="122" spans="1:17" x14ac:dyDescent="0.3">
      <c r="A122" t="s">
        <v>189</v>
      </c>
      <c r="B122" s="11">
        <v>4.1809098167809996E-3</v>
      </c>
      <c r="C122" s="29">
        <f t="shared" si="23"/>
        <v>15032.484225480084</v>
      </c>
      <c r="D122" s="33">
        <f t="shared" si="38"/>
        <v>9922.4439044970277</v>
      </c>
      <c r="E122" s="12">
        <f t="shared" si="25"/>
        <v>9922.4439044970277</v>
      </c>
      <c r="F122" s="12">
        <f t="shared" si="26"/>
        <v>9922.4439044970277</v>
      </c>
      <c r="G122" s="12">
        <f t="shared" si="27"/>
        <v>9922.4439044970277</v>
      </c>
      <c r="H122" s="12">
        <f t="shared" si="28"/>
        <v>9922.4439044970277</v>
      </c>
      <c r="I122" s="12">
        <f t="shared" si="29"/>
        <v>9922.4439044970277</v>
      </c>
      <c r="J122" s="1">
        <f t="shared" si="30"/>
        <v>15032.484225480084</v>
      </c>
      <c r="K122" s="1">
        <f t="shared" si="31"/>
        <v>15032.484225480084</v>
      </c>
      <c r="L122" s="1">
        <f t="shared" si="32"/>
        <v>15032.484225480084</v>
      </c>
      <c r="M122" s="1">
        <f t="shared" si="33"/>
        <v>15032.484225480084</v>
      </c>
      <c r="N122" s="1">
        <f t="shared" si="34"/>
        <v>15032.484225480084</v>
      </c>
      <c r="O122" s="1">
        <f t="shared" si="35"/>
        <v>15032.484225480084</v>
      </c>
      <c r="P122" s="1">
        <f t="shared" si="36"/>
        <v>15032.484225480084</v>
      </c>
      <c r="Q122" s="1">
        <f t="shared" si="37"/>
        <v>15032.484225480084</v>
      </c>
    </row>
    <row r="123" spans="1:17" x14ac:dyDescent="0.3">
      <c r="A123" t="s">
        <v>190</v>
      </c>
      <c r="B123" s="11">
        <v>9.0396413386799996E-4</v>
      </c>
      <c r="C123" s="29">
        <f t="shared" si="23"/>
        <v>3250.2080117176256</v>
      </c>
      <c r="D123" s="33">
        <f t="shared" si="38"/>
        <v>2145.35443313828</v>
      </c>
      <c r="E123" s="12">
        <f t="shared" si="25"/>
        <v>2145.35443313828</v>
      </c>
      <c r="F123" s="12">
        <f t="shared" si="26"/>
        <v>2145.35443313828</v>
      </c>
      <c r="G123" s="12">
        <f t="shared" si="27"/>
        <v>2145.35443313828</v>
      </c>
      <c r="H123" s="12">
        <f t="shared" si="28"/>
        <v>2145.35443313828</v>
      </c>
      <c r="I123" s="12">
        <f t="shared" si="29"/>
        <v>2145.35443313828</v>
      </c>
      <c r="J123" s="1">
        <f t="shared" si="30"/>
        <v>3250.2080117176256</v>
      </c>
      <c r="K123" s="1">
        <f t="shared" si="31"/>
        <v>3250.2080117176256</v>
      </c>
      <c r="L123" s="1">
        <f t="shared" si="32"/>
        <v>3250.2080117176256</v>
      </c>
      <c r="M123" s="1">
        <f t="shared" si="33"/>
        <v>3250.2080117176256</v>
      </c>
      <c r="N123" s="1">
        <f t="shared" si="34"/>
        <v>3250.2080117176256</v>
      </c>
      <c r="O123" s="1">
        <f t="shared" si="35"/>
        <v>3250.2080117176256</v>
      </c>
      <c r="P123" s="1">
        <f t="shared" si="36"/>
        <v>3250.2080117176256</v>
      </c>
      <c r="Q123" s="1">
        <f t="shared" si="37"/>
        <v>3250.2080117176256</v>
      </c>
    </row>
    <row r="124" spans="1:17" x14ac:dyDescent="0.3">
      <c r="A124" t="s">
        <v>191</v>
      </c>
      <c r="B124" s="11">
        <v>3.1030389969649999E-3</v>
      </c>
      <c r="C124" s="29">
        <f t="shared" si="23"/>
        <v>11156.993768605196</v>
      </c>
      <c r="D124" s="33">
        <f t="shared" si="38"/>
        <v>7364.3612826257549</v>
      </c>
      <c r="E124" s="12">
        <f t="shared" si="25"/>
        <v>7364.3612826257549</v>
      </c>
      <c r="F124" s="12">
        <f t="shared" si="26"/>
        <v>7364.3612826257549</v>
      </c>
      <c r="G124" s="12">
        <f t="shared" si="27"/>
        <v>7364.3612826257549</v>
      </c>
      <c r="H124" s="12">
        <f t="shared" si="28"/>
        <v>7364.3612826257549</v>
      </c>
      <c r="I124" s="12">
        <f t="shared" si="29"/>
        <v>7364.3612826257549</v>
      </c>
      <c r="J124" s="1">
        <f t="shared" si="30"/>
        <v>11156.993768605196</v>
      </c>
      <c r="K124" s="1">
        <f t="shared" si="31"/>
        <v>11156.993768605196</v>
      </c>
      <c r="L124" s="1">
        <f t="shared" si="32"/>
        <v>11156.993768605196</v>
      </c>
      <c r="M124" s="1">
        <f t="shared" si="33"/>
        <v>11156.993768605196</v>
      </c>
      <c r="N124" s="1">
        <f t="shared" si="34"/>
        <v>11156.993768605196</v>
      </c>
      <c r="O124" s="1">
        <f t="shared" si="35"/>
        <v>11156.993768605196</v>
      </c>
      <c r="P124" s="1">
        <f t="shared" si="36"/>
        <v>11156.993768605196</v>
      </c>
      <c r="Q124" s="1">
        <f t="shared" si="37"/>
        <v>11156.993768605196</v>
      </c>
    </row>
    <row r="125" spans="1:17" x14ac:dyDescent="0.3">
      <c r="A125" t="s">
        <v>192</v>
      </c>
      <c r="B125" s="11">
        <v>2.6440943365750001E-3</v>
      </c>
      <c r="C125" s="29">
        <f t="shared" si="23"/>
        <v>9506.8557197073169</v>
      </c>
      <c r="D125" s="33">
        <f t="shared" si="38"/>
        <v>6275.1599251340613</v>
      </c>
      <c r="E125" s="12">
        <f t="shared" si="25"/>
        <v>6275.1599251340613</v>
      </c>
      <c r="F125" s="12">
        <f t="shared" si="26"/>
        <v>6275.1599251340613</v>
      </c>
      <c r="G125" s="12">
        <f t="shared" si="27"/>
        <v>6275.1599251340613</v>
      </c>
      <c r="H125" s="12">
        <f t="shared" si="28"/>
        <v>6275.1599251340613</v>
      </c>
      <c r="I125" s="12">
        <f t="shared" si="29"/>
        <v>6275.1599251340613</v>
      </c>
      <c r="J125" s="1">
        <f t="shared" si="30"/>
        <v>9506.8557197073169</v>
      </c>
      <c r="K125" s="1">
        <f t="shared" si="31"/>
        <v>9506.8557197073169</v>
      </c>
      <c r="L125" s="1">
        <f t="shared" si="32"/>
        <v>9506.8557197073169</v>
      </c>
      <c r="M125" s="1">
        <f t="shared" si="33"/>
        <v>9506.8557197073169</v>
      </c>
      <c r="N125" s="1">
        <f t="shared" si="34"/>
        <v>9506.8557197073169</v>
      </c>
      <c r="O125" s="1">
        <f t="shared" si="35"/>
        <v>9506.8557197073169</v>
      </c>
      <c r="P125" s="1">
        <f t="shared" si="36"/>
        <v>9506.8557197073169</v>
      </c>
      <c r="Q125" s="1">
        <f t="shared" si="37"/>
        <v>9506.8557197073169</v>
      </c>
    </row>
    <row r="126" spans="1:17" x14ac:dyDescent="0.3">
      <c r="A126" t="s">
        <v>193</v>
      </c>
      <c r="B126" s="11">
        <v>2.8579121563380001E-3</v>
      </c>
      <c r="C126" s="29">
        <f t="shared" si="23"/>
        <v>10275.638865857203</v>
      </c>
      <c r="D126" s="33">
        <f t="shared" si="38"/>
        <v>6782.6081637601937</v>
      </c>
      <c r="E126" s="12">
        <f t="shared" si="25"/>
        <v>6782.6081637601937</v>
      </c>
      <c r="F126" s="12">
        <f t="shared" si="26"/>
        <v>6782.6081637601937</v>
      </c>
      <c r="G126" s="12">
        <f t="shared" si="27"/>
        <v>6782.6081637601937</v>
      </c>
      <c r="H126" s="12">
        <f t="shared" si="28"/>
        <v>6782.6081637601937</v>
      </c>
      <c r="I126" s="12">
        <f t="shared" si="29"/>
        <v>6782.6081637601937</v>
      </c>
      <c r="J126" s="1">
        <f t="shared" si="30"/>
        <v>10275.638865857203</v>
      </c>
      <c r="K126" s="1">
        <f t="shared" si="31"/>
        <v>10275.638865857203</v>
      </c>
      <c r="L126" s="1">
        <f t="shared" si="32"/>
        <v>10275.638865857203</v>
      </c>
      <c r="M126" s="1">
        <f t="shared" si="33"/>
        <v>10275.638865857203</v>
      </c>
      <c r="N126" s="1">
        <f t="shared" si="34"/>
        <v>10275.638865857203</v>
      </c>
      <c r="O126" s="1">
        <f t="shared" si="35"/>
        <v>10275.638865857203</v>
      </c>
      <c r="P126" s="1">
        <f t="shared" si="36"/>
        <v>10275.638865857203</v>
      </c>
      <c r="Q126" s="1">
        <f t="shared" si="37"/>
        <v>10275.638865857203</v>
      </c>
    </row>
    <row r="127" spans="1:17" x14ac:dyDescent="0.3">
      <c r="A127" t="s">
        <v>194</v>
      </c>
      <c r="B127" s="11">
        <v>3.0852862512586E-2</v>
      </c>
      <c r="C127" s="29">
        <f t="shared" si="23"/>
        <v>110931.63673844653</v>
      </c>
      <c r="D127" s="33">
        <f t="shared" si="38"/>
        <v>73222.291556146592</v>
      </c>
      <c r="E127" s="12">
        <f t="shared" si="25"/>
        <v>73222.291556146592</v>
      </c>
      <c r="F127" s="12">
        <f t="shared" si="26"/>
        <v>73222.291556146592</v>
      </c>
      <c r="G127" s="12">
        <f t="shared" si="27"/>
        <v>73222.291556146592</v>
      </c>
      <c r="H127" s="12">
        <f t="shared" si="28"/>
        <v>73222.291556146592</v>
      </c>
      <c r="I127" s="12">
        <f t="shared" si="29"/>
        <v>73222.291556146592</v>
      </c>
      <c r="J127" s="1">
        <f t="shared" si="30"/>
        <v>110931.63673844653</v>
      </c>
      <c r="K127" s="1">
        <f t="shared" si="31"/>
        <v>110931.63673844653</v>
      </c>
      <c r="L127" s="1">
        <f t="shared" si="32"/>
        <v>110931.63673844653</v>
      </c>
      <c r="M127" s="1">
        <f t="shared" si="33"/>
        <v>110931.63673844653</v>
      </c>
      <c r="N127" s="1">
        <f t="shared" si="34"/>
        <v>110931.63673844653</v>
      </c>
      <c r="O127" s="1">
        <f t="shared" si="35"/>
        <v>110931.63673844653</v>
      </c>
      <c r="P127" s="1">
        <f t="shared" si="36"/>
        <v>110931.63673844653</v>
      </c>
      <c r="Q127" s="1">
        <f t="shared" si="37"/>
        <v>110931.63673844653</v>
      </c>
    </row>
    <row r="128" spans="1:17" x14ac:dyDescent="0.3">
      <c r="A128" t="s">
        <v>195</v>
      </c>
      <c r="B128" s="11">
        <v>1.475626355615E-3</v>
      </c>
      <c r="C128" s="29">
        <f t="shared" si="23"/>
        <v>5305.622671996296</v>
      </c>
      <c r="D128" s="33">
        <f t="shared" si="38"/>
        <v>3502.0654305479302</v>
      </c>
      <c r="E128" s="12">
        <f t="shared" si="25"/>
        <v>3502.0654305479302</v>
      </c>
      <c r="F128" s="12">
        <f t="shared" si="26"/>
        <v>3502.0654305479302</v>
      </c>
      <c r="G128" s="12">
        <f t="shared" si="27"/>
        <v>3502.0654305479302</v>
      </c>
      <c r="H128" s="12">
        <f t="shared" si="28"/>
        <v>3502.0654305479302</v>
      </c>
      <c r="I128" s="12">
        <f t="shared" si="29"/>
        <v>3502.0654305479302</v>
      </c>
      <c r="J128" s="1">
        <f t="shared" si="30"/>
        <v>5305.622671996296</v>
      </c>
      <c r="K128" s="1">
        <f t="shared" si="31"/>
        <v>5305.622671996296</v>
      </c>
      <c r="L128" s="1">
        <f t="shared" si="32"/>
        <v>5305.622671996296</v>
      </c>
      <c r="M128" s="1">
        <f t="shared" si="33"/>
        <v>5305.622671996296</v>
      </c>
      <c r="N128" s="1">
        <f t="shared" si="34"/>
        <v>5305.622671996296</v>
      </c>
      <c r="O128" s="1">
        <f t="shared" si="35"/>
        <v>5305.622671996296</v>
      </c>
      <c r="P128" s="1">
        <f t="shared" si="36"/>
        <v>5305.622671996296</v>
      </c>
      <c r="Q128" s="1">
        <f t="shared" si="37"/>
        <v>5305.622671996296</v>
      </c>
    </row>
    <row r="129" spans="1:17" x14ac:dyDescent="0.3">
      <c r="A129" t="s">
        <v>196</v>
      </c>
      <c r="B129" s="11">
        <v>9.3796250711899998E-4</v>
      </c>
      <c r="C129" s="29">
        <f t="shared" si="23"/>
        <v>3372.449349604492</v>
      </c>
      <c r="D129" s="33">
        <f t="shared" si="38"/>
        <v>2226.041883050063</v>
      </c>
      <c r="E129" s="12">
        <f t="shared" si="25"/>
        <v>2226.041883050063</v>
      </c>
      <c r="F129" s="12">
        <f t="shared" si="26"/>
        <v>2226.041883050063</v>
      </c>
      <c r="G129" s="12">
        <f t="shared" si="27"/>
        <v>2226.041883050063</v>
      </c>
      <c r="H129" s="12">
        <f t="shared" si="28"/>
        <v>2226.041883050063</v>
      </c>
      <c r="I129" s="12">
        <f t="shared" si="29"/>
        <v>2226.041883050063</v>
      </c>
      <c r="J129" s="1">
        <f t="shared" si="30"/>
        <v>3372.449349604492</v>
      </c>
      <c r="K129" s="1">
        <f t="shared" si="31"/>
        <v>3372.449349604492</v>
      </c>
      <c r="L129" s="1">
        <f t="shared" si="32"/>
        <v>3372.449349604492</v>
      </c>
      <c r="M129" s="1">
        <f t="shared" si="33"/>
        <v>3372.449349604492</v>
      </c>
      <c r="N129" s="1">
        <f t="shared" si="34"/>
        <v>3372.449349604492</v>
      </c>
      <c r="O129" s="1">
        <f t="shared" si="35"/>
        <v>3372.449349604492</v>
      </c>
      <c r="P129" s="1">
        <f t="shared" si="36"/>
        <v>3372.449349604492</v>
      </c>
      <c r="Q129" s="1">
        <f t="shared" si="37"/>
        <v>3372.449349604492</v>
      </c>
    </row>
    <row r="130" spans="1:17" x14ac:dyDescent="0.3">
      <c r="A130" t="s">
        <v>197</v>
      </c>
      <c r="B130" s="11">
        <v>7.7552673561259999E-3</v>
      </c>
      <c r="C130" s="29">
        <f t="shared" si="23"/>
        <v>27884.106403687911</v>
      </c>
      <c r="D130" s="33">
        <f t="shared" si="38"/>
        <v>18405.373155067024</v>
      </c>
      <c r="E130" s="12">
        <f t="shared" si="25"/>
        <v>18405.373155067024</v>
      </c>
      <c r="F130" s="12">
        <f t="shared" si="26"/>
        <v>18405.373155067024</v>
      </c>
      <c r="G130" s="12">
        <f t="shared" si="27"/>
        <v>18405.373155067024</v>
      </c>
      <c r="H130" s="12">
        <f t="shared" si="28"/>
        <v>18405.373155067024</v>
      </c>
      <c r="I130" s="12">
        <f t="shared" si="29"/>
        <v>18405.373155067024</v>
      </c>
      <c r="J130" s="1">
        <f t="shared" si="30"/>
        <v>27884.106403687911</v>
      </c>
      <c r="K130" s="1">
        <f t="shared" si="31"/>
        <v>27884.106403687911</v>
      </c>
      <c r="L130" s="1">
        <f t="shared" si="32"/>
        <v>27884.106403687911</v>
      </c>
      <c r="M130" s="1">
        <f t="shared" si="33"/>
        <v>27884.106403687911</v>
      </c>
      <c r="N130" s="1">
        <f t="shared" si="34"/>
        <v>27884.106403687911</v>
      </c>
      <c r="O130" s="1">
        <f t="shared" si="35"/>
        <v>27884.106403687911</v>
      </c>
      <c r="P130" s="1">
        <f t="shared" si="36"/>
        <v>27884.106403687911</v>
      </c>
      <c r="Q130" s="1">
        <f t="shared" si="37"/>
        <v>27884.106403687911</v>
      </c>
    </row>
    <row r="131" spans="1:17" x14ac:dyDescent="0.3">
      <c r="A131" t="s">
        <v>110</v>
      </c>
      <c r="B131" s="11">
        <v>4.6772701717159998E-3</v>
      </c>
      <c r="C131" s="29">
        <f t="shared" si="23"/>
        <v>16817.150609759792</v>
      </c>
      <c r="D131" s="33">
        <f t="shared" si="38"/>
        <v>11100.442951137729</v>
      </c>
      <c r="E131" s="12">
        <f t="shared" si="25"/>
        <v>11100.442951137729</v>
      </c>
      <c r="F131" s="12">
        <f t="shared" si="26"/>
        <v>11100.442951137729</v>
      </c>
      <c r="G131" s="12">
        <f t="shared" si="27"/>
        <v>11100.442951137729</v>
      </c>
      <c r="H131" s="12">
        <f t="shared" si="28"/>
        <v>11100.442951137729</v>
      </c>
      <c r="I131" s="12">
        <f t="shared" si="29"/>
        <v>11100.442951137729</v>
      </c>
      <c r="J131" s="1">
        <f t="shared" si="30"/>
        <v>16817.150609759792</v>
      </c>
      <c r="K131" s="1">
        <f t="shared" si="31"/>
        <v>16817.150609759792</v>
      </c>
      <c r="L131" s="1">
        <f t="shared" si="32"/>
        <v>16817.150609759792</v>
      </c>
      <c r="M131" s="1">
        <f t="shared" si="33"/>
        <v>16817.150609759792</v>
      </c>
      <c r="N131" s="1">
        <f t="shared" si="34"/>
        <v>16817.150609759792</v>
      </c>
      <c r="O131" s="1">
        <f t="shared" si="35"/>
        <v>16817.150609759792</v>
      </c>
      <c r="P131" s="1">
        <f t="shared" si="36"/>
        <v>16817.150609759792</v>
      </c>
      <c r="Q131" s="1">
        <f t="shared" si="37"/>
        <v>16817.150609759792</v>
      </c>
    </row>
    <row r="132" spans="1:17" x14ac:dyDescent="0.3">
      <c r="A132" t="s">
        <v>198</v>
      </c>
      <c r="B132" s="11">
        <v>1.6985269385427E-2</v>
      </c>
      <c r="C132" s="29">
        <f t="shared" si="23"/>
        <v>61070.62943025821</v>
      </c>
      <c r="D132" s="33">
        <f t="shared" si="38"/>
        <v>40310.695534071638</v>
      </c>
      <c r="E132" s="12">
        <f t="shared" si="25"/>
        <v>40310.695534071638</v>
      </c>
      <c r="F132" s="12">
        <f t="shared" si="26"/>
        <v>40310.695534071638</v>
      </c>
      <c r="G132" s="12">
        <f t="shared" si="27"/>
        <v>40310.695534071638</v>
      </c>
      <c r="H132" s="12">
        <f t="shared" si="28"/>
        <v>40310.695534071638</v>
      </c>
      <c r="I132" s="12">
        <f t="shared" si="29"/>
        <v>40310.695534071638</v>
      </c>
      <c r="J132" s="1">
        <f t="shared" si="30"/>
        <v>61070.62943025821</v>
      </c>
      <c r="K132" s="1">
        <f t="shared" si="31"/>
        <v>61070.62943025821</v>
      </c>
      <c r="L132" s="1">
        <f t="shared" si="32"/>
        <v>61070.62943025821</v>
      </c>
      <c r="M132" s="1">
        <f t="shared" si="33"/>
        <v>61070.62943025821</v>
      </c>
      <c r="N132" s="1">
        <f t="shared" si="34"/>
        <v>61070.62943025821</v>
      </c>
      <c r="O132" s="1">
        <f t="shared" si="35"/>
        <v>61070.62943025821</v>
      </c>
      <c r="P132" s="1">
        <f t="shared" si="36"/>
        <v>61070.62943025821</v>
      </c>
      <c r="Q132" s="1">
        <f t="shared" si="37"/>
        <v>61070.62943025821</v>
      </c>
    </row>
    <row r="133" spans="1:17" x14ac:dyDescent="0.3">
      <c r="A133" t="s">
        <v>199</v>
      </c>
      <c r="B133" s="11">
        <v>1.742264836427E-3</v>
      </c>
      <c r="C133" s="29">
        <f t="shared" si="23"/>
        <v>6264.3227952623893</v>
      </c>
      <c r="D133" s="33">
        <f t="shared" si="38"/>
        <v>4134.8715623659991</v>
      </c>
      <c r="E133" s="12">
        <f t="shared" si="25"/>
        <v>4134.8715623659991</v>
      </c>
      <c r="F133" s="12">
        <f t="shared" si="26"/>
        <v>4134.8715623659991</v>
      </c>
      <c r="G133" s="12">
        <f t="shared" si="27"/>
        <v>4134.8715623659991</v>
      </c>
      <c r="H133" s="12">
        <f t="shared" si="28"/>
        <v>4134.8715623659991</v>
      </c>
      <c r="I133" s="12">
        <f t="shared" si="29"/>
        <v>4134.8715623659991</v>
      </c>
      <c r="J133" s="1">
        <f t="shared" si="30"/>
        <v>6264.3227952623893</v>
      </c>
      <c r="K133" s="1">
        <f t="shared" si="31"/>
        <v>6264.3227952623893</v>
      </c>
      <c r="L133" s="1">
        <f t="shared" si="32"/>
        <v>6264.3227952623893</v>
      </c>
      <c r="M133" s="1">
        <f t="shared" si="33"/>
        <v>6264.3227952623893</v>
      </c>
      <c r="N133" s="1">
        <f t="shared" si="34"/>
        <v>6264.3227952623893</v>
      </c>
      <c r="O133" s="1">
        <f t="shared" si="35"/>
        <v>6264.3227952623893</v>
      </c>
      <c r="P133" s="1">
        <f t="shared" si="36"/>
        <v>6264.3227952623893</v>
      </c>
      <c r="Q133" s="1">
        <f t="shared" si="37"/>
        <v>6264.3227952623893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990A-2999-4322-AE23-5DD96EF1D047}">
  <dimension ref="A1:F131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47.88671875" customWidth="1"/>
    <col min="2" max="2" width="16.88671875" customWidth="1"/>
    <col min="3" max="3" width="27.5546875" style="32" customWidth="1"/>
    <col min="4" max="4" width="20.33203125" customWidth="1"/>
    <col min="6" max="6" width="14.109375" bestFit="1" customWidth="1"/>
  </cols>
  <sheetData>
    <row r="1" spans="1:6" ht="28.8" x14ac:dyDescent="0.3">
      <c r="B1" s="21"/>
      <c r="C1" s="34" t="s">
        <v>236</v>
      </c>
      <c r="D1" s="3" t="s">
        <v>66</v>
      </c>
    </row>
    <row r="2" spans="1:6" x14ac:dyDescent="0.3">
      <c r="A2" s="3" t="s">
        <v>0</v>
      </c>
      <c r="B2" s="3"/>
      <c r="C2" s="31">
        <f>2393794118.64</f>
        <v>2393794118.6399999</v>
      </c>
      <c r="D2" s="1">
        <f>SUM(C2:C2)</f>
        <v>2393794118.6399999</v>
      </c>
    </row>
    <row r="3" spans="1:6" x14ac:dyDescent="0.3">
      <c r="A3" s="3" t="s">
        <v>65</v>
      </c>
      <c r="B3" s="3"/>
      <c r="C3" s="29">
        <f>C2*1.4534316941%</f>
        <v>34792162.411815517</v>
      </c>
      <c r="D3" s="1">
        <f>SUM(C3:C3)</f>
        <v>34792162.411815517</v>
      </c>
    </row>
    <row r="4" spans="1:6" x14ac:dyDescent="0.3">
      <c r="A4" s="3" t="s">
        <v>27</v>
      </c>
      <c r="B4" s="3"/>
      <c r="C4" s="29">
        <f>C3*69.75%</f>
        <v>24267533.282241322</v>
      </c>
      <c r="D4" s="1">
        <f>SUM(C4:C4)</f>
        <v>24267533.282241322</v>
      </c>
    </row>
    <row r="5" spans="1:6" x14ac:dyDescent="0.3">
      <c r="A5" s="3" t="s">
        <v>22</v>
      </c>
      <c r="B5" s="3"/>
      <c r="C5" s="29">
        <f>C3*0.25</f>
        <v>8698040.6029538792</v>
      </c>
      <c r="D5" s="1">
        <f>SUM(C5:C5)</f>
        <v>8698040.6029538792</v>
      </c>
      <c r="F5" s="1"/>
    </row>
    <row r="6" spans="1:6" x14ac:dyDescent="0.3">
      <c r="A6" s="3" t="s">
        <v>26</v>
      </c>
      <c r="B6" s="3"/>
      <c r="C6" s="29">
        <f>C3*5.25%</f>
        <v>1826588.5266203145</v>
      </c>
      <c r="D6" s="1">
        <f>SUM(C6:C6)</f>
        <v>1826588.5266203145</v>
      </c>
    </row>
    <row r="7" spans="1:6" x14ac:dyDescent="0.3">
      <c r="F7" s="1"/>
    </row>
    <row r="8" spans="1:6" x14ac:dyDescent="0.3">
      <c r="A8" s="3" t="s">
        <v>23</v>
      </c>
      <c r="B8" s="3"/>
      <c r="C8" s="29">
        <v>16006471.880000001</v>
      </c>
      <c r="D8" s="1">
        <f>SUM(C8:C8)</f>
        <v>16006471.880000001</v>
      </c>
      <c r="F8" s="1"/>
    </row>
    <row r="9" spans="1:6" x14ac:dyDescent="0.3">
      <c r="A9" s="3" t="s">
        <v>64</v>
      </c>
      <c r="B9" s="3"/>
      <c r="C9" s="29">
        <f>C8*1.66691605927%</f>
        <v>266814.45029025676</v>
      </c>
      <c r="D9" s="1">
        <f>SUM(C9:C9)</f>
        <v>266814.45029025676</v>
      </c>
    </row>
    <row r="11" spans="1:6" x14ac:dyDescent="0.3">
      <c r="A11" s="15" t="s">
        <v>112</v>
      </c>
      <c r="B11" s="15" t="s">
        <v>111</v>
      </c>
      <c r="C11" s="30" t="s">
        <v>28</v>
      </c>
    </row>
    <row r="12" spans="1:6" x14ac:dyDescent="0.3">
      <c r="A12" t="s">
        <v>113</v>
      </c>
      <c r="B12" s="10">
        <v>5.7605785060199999E-3</v>
      </c>
      <c r="C12" s="29">
        <f>$C$4*$B12</f>
        <v>139795.03061980434</v>
      </c>
    </row>
    <row r="13" spans="1:6" x14ac:dyDescent="0.3">
      <c r="A13" t="s">
        <v>78</v>
      </c>
      <c r="B13" s="10">
        <v>1.3649194507410001E-3</v>
      </c>
      <c r="C13" s="29">
        <f t="shared" ref="C13:C76" si="0">$C$4*$B13</f>
        <v>33123.228198435761</v>
      </c>
    </row>
    <row r="14" spans="1:6" x14ac:dyDescent="0.3">
      <c r="A14" t="s">
        <v>114</v>
      </c>
      <c r="B14" s="10">
        <v>5.0386504680954E-2</v>
      </c>
      <c r="C14" s="29">
        <f t="shared" si="0"/>
        <v>1222756.1793208593</v>
      </c>
    </row>
    <row r="15" spans="1:6" x14ac:dyDescent="0.3">
      <c r="A15" t="s">
        <v>79</v>
      </c>
      <c r="B15" s="11">
        <v>2.9908173445600001E-3</v>
      </c>
      <c r="C15" s="29">
        <f t="shared" si="0"/>
        <v>72579.75945021442</v>
      </c>
    </row>
    <row r="16" spans="1:6" x14ac:dyDescent="0.3">
      <c r="A16" t="s">
        <v>115</v>
      </c>
      <c r="B16" s="10">
        <v>6.6193306844369998E-3</v>
      </c>
      <c r="C16" s="29">
        <f t="shared" si="0"/>
        <v>160634.82769073613</v>
      </c>
    </row>
    <row r="17" spans="1:3" x14ac:dyDescent="0.3">
      <c r="A17" t="s">
        <v>116</v>
      </c>
      <c r="B17" s="10">
        <v>7.640787092763E-3</v>
      </c>
      <c r="C17" s="29">
        <f t="shared" si="0"/>
        <v>185423.055076146</v>
      </c>
    </row>
    <row r="18" spans="1:3" x14ac:dyDescent="0.3">
      <c r="A18" t="s">
        <v>117</v>
      </c>
      <c r="B18" s="11">
        <v>6.4409481023189998E-3</v>
      </c>
      <c r="C18" s="29">
        <f t="shared" si="0"/>
        <v>156305.92244221541</v>
      </c>
    </row>
    <row r="19" spans="1:3" x14ac:dyDescent="0.3">
      <c r="A19" t="s">
        <v>118</v>
      </c>
      <c r="B19" s="11">
        <v>1.194868774775E-3</v>
      </c>
      <c r="C19" s="29">
        <f t="shared" si="0"/>
        <v>28996.517759763221</v>
      </c>
    </row>
    <row r="20" spans="1:3" x14ac:dyDescent="0.3">
      <c r="A20" t="s">
        <v>80</v>
      </c>
      <c r="B20" s="11">
        <v>4.2495169127590004E-3</v>
      </c>
      <c r="C20" s="29">
        <f t="shared" si="0"/>
        <v>103125.29311382644</v>
      </c>
    </row>
    <row r="21" spans="1:3" x14ac:dyDescent="0.3">
      <c r="A21" t="s">
        <v>81</v>
      </c>
      <c r="B21" s="11">
        <v>4.9001955500920001E-3</v>
      </c>
      <c r="C21" s="29">
        <f t="shared" si="0"/>
        <v>118915.65860134843</v>
      </c>
    </row>
    <row r="22" spans="1:3" x14ac:dyDescent="0.3">
      <c r="A22" t="s">
        <v>119</v>
      </c>
      <c r="B22" s="11">
        <v>6.6354207046520003E-3</v>
      </c>
      <c r="C22" s="29">
        <f t="shared" si="0"/>
        <v>161025.29279181559</v>
      </c>
    </row>
    <row r="23" spans="1:3" x14ac:dyDescent="0.3">
      <c r="A23" t="s">
        <v>82</v>
      </c>
      <c r="B23" s="11">
        <v>1.4138539022250001E-3</v>
      </c>
      <c r="C23" s="29">
        <f t="shared" si="0"/>
        <v>34310.746628471956</v>
      </c>
    </row>
    <row r="24" spans="1:3" x14ac:dyDescent="0.3">
      <c r="A24" t="s">
        <v>83</v>
      </c>
      <c r="B24" s="11">
        <v>2.804136234778E-3</v>
      </c>
      <c r="C24" s="29">
        <f t="shared" si="0"/>
        <v>68049.469405413984</v>
      </c>
    </row>
    <row r="25" spans="1:3" x14ac:dyDescent="0.3">
      <c r="A25" t="s">
        <v>120</v>
      </c>
      <c r="B25" s="11">
        <v>3.3253254157320001E-3</v>
      </c>
      <c r="C25" s="29">
        <f t="shared" si="0"/>
        <v>80697.445200559276</v>
      </c>
    </row>
    <row r="26" spans="1:3" x14ac:dyDescent="0.3">
      <c r="A26" t="s">
        <v>84</v>
      </c>
      <c r="B26" s="11">
        <v>5.1353612965080002E-3</v>
      </c>
      <c r="C26" s="29">
        <f t="shared" si="0"/>
        <v>124622.55117934184</v>
      </c>
    </row>
    <row r="27" spans="1:3" x14ac:dyDescent="0.3">
      <c r="A27" t="s">
        <v>121</v>
      </c>
      <c r="B27" s="11">
        <v>9.8395917490599998E-3</v>
      </c>
      <c r="C27" s="29">
        <f t="shared" si="0"/>
        <v>238782.62025398065</v>
      </c>
    </row>
    <row r="28" spans="1:3" x14ac:dyDescent="0.3">
      <c r="A28" t="s">
        <v>122</v>
      </c>
      <c r="B28" s="11">
        <v>1.1452829659572001E-2</v>
      </c>
      <c r="C28" s="29">
        <f t="shared" si="0"/>
        <v>277931.92493950407</v>
      </c>
    </row>
    <row r="29" spans="1:3" x14ac:dyDescent="0.3">
      <c r="A29" t="s">
        <v>123</v>
      </c>
      <c r="B29" s="11">
        <v>8.8956815134370003E-3</v>
      </c>
      <c r="C29" s="29">
        <f t="shared" si="0"/>
        <v>215876.24719555126</v>
      </c>
    </row>
    <row r="30" spans="1:3" x14ac:dyDescent="0.3">
      <c r="A30" t="s">
        <v>124</v>
      </c>
      <c r="B30" s="11">
        <v>2.0926117944359999E-3</v>
      </c>
      <c r="C30" s="29">
        <f t="shared" si="0"/>
        <v>50782.526368286366</v>
      </c>
    </row>
    <row r="31" spans="1:3" x14ac:dyDescent="0.3">
      <c r="A31" t="s">
        <v>125</v>
      </c>
      <c r="B31" s="11">
        <v>9.9501937501169993E-3</v>
      </c>
      <c r="C31" s="29">
        <f t="shared" si="0"/>
        <v>241466.65799571387</v>
      </c>
    </row>
    <row r="32" spans="1:3" x14ac:dyDescent="0.3">
      <c r="A32" t="s">
        <v>126</v>
      </c>
      <c r="B32" s="11">
        <v>9.4284752817260006E-3</v>
      </c>
      <c r="C32" s="29">
        <f t="shared" si="0"/>
        <v>228805.83770007535</v>
      </c>
    </row>
    <row r="33" spans="1:3" x14ac:dyDescent="0.3">
      <c r="A33" t="s">
        <v>127</v>
      </c>
      <c r="B33" s="11">
        <v>1.858592042741E-3</v>
      </c>
      <c r="C33" s="29">
        <f t="shared" si="0"/>
        <v>45103.444255326103</v>
      </c>
    </row>
    <row r="34" spans="1:3" x14ac:dyDescent="0.3">
      <c r="A34" t="s">
        <v>128</v>
      </c>
      <c r="B34" s="11">
        <v>1.0745949597289999E-3</v>
      </c>
      <c r="C34" s="29">
        <f t="shared" si="0"/>
        <v>26077.76895015228</v>
      </c>
    </row>
    <row r="35" spans="1:3" x14ac:dyDescent="0.3">
      <c r="A35" t="s">
        <v>85</v>
      </c>
      <c r="B35" s="11">
        <v>5.7726424449150004E-3</v>
      </c>
      <c r="C35" s="29">
        <f t="shared" si="0"/>
        <v>140087.79265845369</v>
      </c>
    </row>
    <row r="36" spans="1:3" x14ac:dyDescent="0.3">
      <c r="A36" t="s">
        <v>86</v>
      </c>
      <c r="B36" s="11">
        <v>2.8109947191430002E-3</v>
      </c>
      <c r="C36" s="29">
        <f t="shared" si="0"/>
        <v>68215.907903007348</v>
      </c>
    </row>
    <row r="37" spans="1:3" x14ac:dyDescent="0.3">
      <c r="A37" t="s">
        <v>129</v>
      </c>
      <c r="B37" s="11">
        <v>1.7390652700249999E-3</v>
      </c>
      <c r="C37" s="29">
        <f t="shared" si="0"/>
        <v>42202.824320321677</v>
      </c>
    </row>
    <row r="38" spans="1:3" x14ac:dyDescent="0.3">
      <c r="A38" t="s">
        <v>130</v>
      </c>
      <c r="B38" s="11">
        <v>1.1394859174804E-2</v>
      </c>
      <c r="C38" s="29">
        <f t="shared" si="0"/>
        <v>276525.12427100894</v>
      </c>
    </row>
    <row r="39" spans="1:3" x14ac:dyDescent="0.3">
      <c r="A39" t="s">
        <v>131</v>
      </c>
      <c r="B39" s="11">
        <v>4.4207140602835003E-2</v>
      </c>
      <c r="C39" s="29">
        <f t="shared" si="0"/>
        <v>1072798.2558920202</v>
      </c>
    </row>
    <row r="40" spans="1:3" x14ac:dyDescent="0.3">
      <c r="A40" t="s">
        <v>132</v>
      </c>
      <c r="B40" s="11">
        <v>2.2139632577780001E-3</v>
      </c>
      <c r="C40" s="29">
        <f t="shared" si="0"/>
        <v>53727.427043787044</v>
      </c>
    </row>
    <row r="41" spans="1:3" x14ac:dyDescent="0.3">
      <c r="A41" t="s">
        <v>133</v>
      </c>
      <c r="B41" s="11">
        <v>6.0217794723449996E-3</v>
      </c>
      <c r="C41" s="29">
        <f t="shared" si="0"/>
        <v>146133.73376344985</v>
      </c>
    </row>
    <row r="42" spans="1:3" x14ac:dyDescent="0.3">
      <c r="A42" t="s">
        <v>87</v>
      </c>
      <c r="B42" s="11">
        <v>1.1502115379896E-2</v>
      </c>
      <c r="C42" s="29">
        <f t="shared" si="0"/>
        <v>279127.96779780596</v>
      </c>
    </row>
    <row r="43" spans="1:3" x14ac:dyDescent="0.3">
      <c r="A43" t="s">
        <v>88</v>
      </c>
      <c r="B43" s="11">
        <v>3.657951576014E-3</v>
      </c>
      <c r="C43" s="29">
        <f t="shared" si="0"/>
        <v>88769.461615746841</v>
      </c>
    </row>
    <row r="44" spans="1:3" x14ac:dyDescent="0.3">
      <c r="A44" t="s">
        <v>89</v>
      </c>
      <c r="B44" s="11">
        <v>2.5521715726589999E-3</v>
      </c>
      <c r="C44" s="29">
        <f t="shared" si="0"/>
        <v>61934.908581492455</v>
      </c>
    </row>
    <row r="45" spans="1:3" x14ac:dyDescent="0.3">
      <c r="A45" t="s">
        <v>90</v>
      </c>
      <c r="B45" s="11">
        <v>1.973054822135E-3</v>
      </c>
      <c r="C45" s="29">
        <f t="shared" si="0"/>
        <v>47881.173563847842</v>
      </c>
    </row>
    <row r="46" spans="1:3" x14ac:dyDescent="0.3">
      <c r="A46" t="s">
        <v>134</v>
      </c>
      <c r="B46" s="11">
        <v>2.1694093353579998E-3</v>
      </c>
      <c r="C46" s="29">
        <f t="shared" si="0"/>
        <v>52646.213248605287</v>
      </c>
    </row>
    <row r="47" spans="1:3" x14ac:dyDescent="0.3">
      <c r="A47" t="s">
        <v>135</v>
      </c>
      <c r="B47" s="11">
        <v>2.3295911053160001E-3</v>
      </c>
      <c r="C47" s="29">
        <f t="shared" si="0"/>
        <v>56533.42968226938</v>
      </c>
    </row>
    <row r="48" spans="1:3" x14ac:dyDescent="0.3">
      <c r="A48" t="s">
        <v>136</v>
      </c>
      <c r="B48" s="11">
        <v>3.507169823793E-3</v>
      </c>
      <c r="C48" s="29">
        <f t="shared" si="0"/>
        <v>85110.360425369057</v>
      </c>
    </row>
    <row r="49" spans="1:3" x14ac:dyDescent="0.3">
      <c r="A49" t="s">
        <v>137</v>
      </c>
      <c r="B49" s="11">
        <v>5.6165423870890002E-3</v>
      </c>
      <c r="C49" s="29">
        <f t="shared" si="0"/>
        <v>136299.62930980144</v>
      </c>
    </row>
    <row r="50" spans="1:3" x14ac:dyDescent="0.3">
      <c r="A50" t="s">
        <v>138</v>
      </c>
      <c r="B50" s="11">
        <v>7.6455649847700002E-4</v>
      </c>
      <c r="C50" s="29">
        <f t="shared" si="0"/>
        <v>18553.900272944484</v>
      </c>
    </row>
    <row r="51" spans="1:3" x14ac:dyDescent="0.3">
      <c r="A51" t="s">
        <v>139</v>
      </c>
      <c r="B51" s="11">
        <v>0.190624622261821</v>
      </c>
      <c r="C51" s="29">
        <f t="shared" si="0"/>
        <v>4625989.3651534216</v>
      </c>
    </row>
    <row r="52" spans="1:3" x14ac:dyDescent="0.3">
      <c r="A52" t="s">
        <v>140</v>
      </c>
      <c r="B52" s="11">
        <v>3.0990192734519999E-3</v>
      </c>
      <c r="C52" s="29">
        <f t="shared" si="0"/>
        <v>75205.553360803722</v>
      </c>
    </row>
    <row r="53" spans="1:3" x14ac:dyDescent="0.3">
      <c r="A53" t="s">
        <v>141</v>
      </c>
      <c r="B53" s="11">
        <v>4.5823687751919999E-3</v>
      </c>
      <c r="C53" s="29">
        <f t="shared" si="0"/>
        <v>111202.78676347526</v>
      </c>
    </row>
    <row r="54" spans="1:3" x14ac:dyDescent="0.3">
      <c r="A54" t="s">
        <v>91</v>
      </c>
      <c r="B54" s="11">
        <v>2.1934005202969998E-3</v>
      </c>
      <c r="C54" s="29">
        <f t="shared" si="0"/>
        <v>53228.420127592872</v>
      </c>
    </row>
    <row r="55" spans="1:3" x14ac:dyDescent="0.3">
      <c r="A55" t="s">
        <v>142</v>
      </c>
      <c r="B55" s="11">
        <v>7.7129927075369996E-3</v>
      </c>
      <c r="C55" s="29">
        <f t="shared" si="0"/>
        <v>187175.30723583876</v>
      </c>
    </row>
    <row r="56" spans="1:3" x14ac:dyDescent="0.3">
      <c r="A56" t="s">
        <v>143</v>
      </c>
      <c r="B56" s="11">
        <v>1.1406408131328E-2</v>
      </c>
      <c r="C56" s="29">
        <f t="shared" si="0"/>
        <v>276805.38895783032</v>
      </c>
    </row>
    <row r="57" spans="1:3" x14ac:dyDescent="0.3">
      <c r="A57" t="s">
        <v>144</v>
      </c>
      <c r="B57" s="11">
        <v>1.4089504435310001E-3</v>
      </c>
      <c r="C57" s="29">
        <f t="shared" si="0"/>
        <v>34191.751781417217</v>
      </c>
    </row>
    <row r="58" spans="1:3" x14ac:dyDescent="0.3">
      <c r="A58" t="s">
        <v>145</v>
      </c>
      <c r="B58" s="11">
        <v>3.0789667499869998E-3</v>
      </c>
      <c r="C58" s="29">
        <f t="shared" si="0"/>
        <v>74718.928080223908</v>
      </c>
    </row>
    <row r="59" spans="1:3" x14ac:dyDescent="0.3">
      <c r="A59" t="s">
        <v>146</v>
      </c>
      <c r="B59" s="11">
        <v>1.5811675422520001E-3</v>
      </c>
      <c r="C59" s="29">
        <f t="shared" si="0"/>
        <v>38371.035956400126</v>
      </c>
    </row>
    <row r="60" spans="1:3" x14ac:dyDescent="0.3">
      <c r="A60" t="s">
        <v>147</v>
      </c>
      <c r="B60" s="11">
        <v>8.1283450638200004E-4</v>
      </c>
      <c r="C60" s="29">
        <f t="shared" si="0"/>
        <v>19725.488436579384</v>
      </c>
    </row>
    <row r="61" spans="1:3" x14ac:dyDescent="0.3">
      <c r="A61" t="s">
        <v>148</v>
      </c>
      <c r="B61" s="11">
        <v>2.6125818658850001E-3</v>
      </c>
      <c r="C61" s="29">
        <f t="shared" si="0"/>
        <v>63400.917382944375</v>
      </c>
    </row>
    <row r="62" spans="1:3" x14ac:dyDescent="0.3">
      <c r="A62" t="s">
        <v>149</v>
      </c>
      <c r="B62" s="11">
        <v>9.856651334849999E-4</v>
      </c>
      <c r="C62" s="29">
        <f t="shared" si="0"/>
        <v>23919.66143199207</v>
      </c>
    </row>
    <row r="63" spans="1:3" x14ac:dyDescent="0.3">
      <c r="A63" t="s">
        <v>150</v>
      </c>
      <c r="B63" s="11">
        <v>1.8277503206960001E-3</v>
      </c>
      <c r="C63" s="29">
        <f t="shared" si="0"/>
        <v>44354.991739117431</v>
      </c>
    </row>
    <row r="64" spans="1:3" x14ac:dyDescent="0.3">
      <c r="A64" t="s">
        <v>151</v>
      </c>
      <c r="B64" s="11">
        <v>1.123105027592E-3</v>
      </c>
      <c r="C64" s="29">
        <f t="shared" si="0"/>
        <v>27254.988636541417</v>
      </c>
    </row>
    <row r="65" spans="1:3" x14ac:dyDescent="0.3">
      <c r="A65" t="s">
        <v>92</v>
      </c>
      <c r="B65" s="11">
        <v>2.8222496270899999E-3</v>
      </c>
      <c r="C65" s="29">
        <f t="shared" si="0"/>
        <v>68489.036756199726</v>
      </c>
    </row>
    <row r="66" spans="1:3" x14ac:dyDescent="0.3">
      <c r="A66" t="s">
        <v>152</v>
      </c>
      <c r="B66" s="11">
        <v>3.2257033474659999E-3</v>
      </c>
      <c r="C66" s="29">
        <f t="shared" si="0"/>
        <v>78279.8633432684</v>
      </c>
    </row>
    <row r="67" spans="1:3" x14ac:dyDescent="0.3">
      <c r="A67" t="s">
        <v>153</v>
      </c>
      <c r="B67" s="11">
        <v>1.091919983965E-3</v>
      </c>
      <c r="C67" s="29">
        <f t="shared" si="0"/>
        <v>26498.204552415049</v>
      </c>
    </row>
    <row r="68" spans="1:3" x14ac:dyDescent="0.3">
      <c r="A68" t="s">
        <v>154</v>
      </c>
      <c r="B68" s="11">
        <v>2.9351181863640002E-3</v>
      </c>
      <c r="C68" s="29">
        <f t="shared" si="0"/>
        <v>71228.078274900166</v>
      </c>
    </row>
    <row r="69" spans="1:3" x14ac:dyDescent="0.3">
      <c r="A69" t="s">
        <v>155</v>
      </c>
      <c r="B69" s="11">
        <v>1.4164176879220001E-3</v>
      </c>
      <c r="C69" s="29">
        <f t="shared" si="0"/>
        <v>34372.963383202441</v>
      </c>
    </row>
    <row r="70" spans="1:3" x14ac:dyDescent="0.3">
      <c r="A70" t="s">
        <v>93</v>
      </c>
      <c r="B70" s="11">
        <v>3.69858432093E-3</v>
      </c>
      <c r="C70" s="29">
        <f t="shared" si="0"/>
        <v>89755.518105344701</v>
      </c>
    </row>
    <row r="71" spans="1:3" x14ac:dyDescent="0.3">
      <c r="A71" t="s">
        <v>94</v>
      </c>
      <c r="B71" s="11">
        <v>1.8140190469E-3</v>
      </c>
      <c r="C71" s="29">
        <f t="shared" si="0"/>
        <v>44021.767595265432</v>
      </c>
    </row>
    <row r="72" spans="1:3" x14ac:dyDescent="0.3">
      <c r="A72" t="s">
        <v>95</v>
      </c>
      <c r="B72" s="11">
        <v>1.875101678223E-3</v>
      </c>
      <c r="C72" s="29">
        <f t="shared" si="0"/>
        <v>45504.092383863208</v>
      </c>
    </row>
    <row r="73" spans="1:3" x14ac:dyDescent="0.3">
      <c r="A73" t="s">
        <v>156</v>
      </c>
      <c r="B73" s="11">
        <v>1.296352091057E-3</v>
      </c>
      <c r="C73" s="29">
        <f t="shared" si="0"/>
        <v>31459.267515228879</v>
      </c>
    </row>
    <row r="74" spans="1:3" x14ac:dyDescent="0.3">
      <c r="A74" t="s">
        <v>157</v>
      </c>
      <c r="B74" s="11">
        <v>2.5430640140459999E-3</v>
      </c>
      <c r="C74" s="29">
        <f t="shared" si="0"/>
        <v>61713.890599731516</v>
      </c>
    </row>
    <row r="75" spans="1:3" x14ac:dyDescent="0.3">
      <c r="A75" t="s">
        <v>158</v>
      </c>
      <c r="B75" s="11">
        <v>1.247104517575E-3</v>
      </c>
      <c r="C75" s="29">
        <f t="shared" si="0"/>
        <v>30264.150386684818</v>
      </c>
    </row>
    <row r="76" spans="1:3" x14ac:dyDescent="0.3">
      <c r="A76" t="s">
        <v>159</v>
      </c>
      <c r="B76" s="11">
        <v>3.7440315152429998E-3</v>
      </c>
      <c r="C76" s="29">
        <f t="shared" si="0"/>
        <v>90858.409405919912</v>
      </c>
    </row>
    <row r="77" spans="1:3" x14ac:dyDescent="0.3">
      <c r="A77" t="s">
        <v>160</v>
      </c>
      <c r="B77" s="11">
        <v>9.3015066958459999E-3</v>
      </c>
      <c r="C77" s="29">
        <f t="shared" ref="C77:C131" si="1">$C$4*$B77</f>
        <v>225724.62331643331</v>
      </c>
    </row>
    <row r="78" spans="1:3" x14ac:dyDescent="0.3">
      <c r="A78" t="s">
        <v>96</v>
      </c>
      <c r="B78" s="11">
        <v>4.8777618689373997E-2</v>
      </c>
      <c r="C78" s="29">
        <f t="shared" si="1"/>
        <v>1183712.4849728597</v>
      </c>
    </row>
    <row r="79" spans="1:3" x14ac:dyDescent="0.3">
      <c r="A79" t="s">
        <v>97</v>
      </c>
      <c r="B79" s="11">
        <v>1.9672310708690002E-3</v>
      </c>
      <c r="C79" s="29">
        <f t="shared" si="1"/>
        <v>47739.8454861727</v>
      </c>
    </row>
    <row r="80" spans="1:3" x14ac:dyDescent="0.3">
      <c r="A80" t="s">
        <v>98</v>
      </c>
      <c r="B80" s="11">
        <v>4.337377037965E-3</v>
      </c>
      <c r="C80" s="29">
        <f t="shared" si="1"/>
        <v>105257.44162644492</v>
      </c>
    </row>
    <row r="81" spans="1:3" x14ac:dyDescent="0.3">
      <c r="A81" t="s">
        <v>161</v>
      </c>
      <c r="B81" s="11">
        <v>7.178981419196E-3</v>
      </c>
      <c r="C81" s="29">
        <f t="shared" si="1"/>
        <v>174216.17052293097</v>
      </c>
    </row>
    <row r="82" spans="1:3" x14ac:dyDescent="0.3">
      <c r="A82" t="s">
        <v>162</v>
      </c>
      <c r="B82" s="11">
        <v>5.8017691485060001E-3</v>
      </c>
      <c r="C82" s="29">
        <f t="shared" si="1"/>
        <v>140794.62590725024</v>
      </c>
    </row>
    <row r="83" spans="1:3" x14ac:dyDescent="0.3">
      <c r="A83" t="s">
        <v>163</v>
      </c>
      <c r="B83" s="11">
        <v>1.3487753891649999E-3</v>
      </c>
      <c r="C83" s="29">
        <f t="shared" si="1"/>
        <v>32731.451646829628</v>
      </c>
    </row>
    <row r="84" spans="1:3" x14ac:dyDescent="0.3">
      <c r="A84" t="s">
        <v>164</v>
      </c>
      <c r="B84" s="11">
        <v>1.5723810528959999E-3</v>
      </c>
      <c r="C84" s="29">
        <f t="shared" si="1"/>
        <v>38157.809533519328</v>
      </c>
    </row>
    <row r="85" spans="1:3" x14ac:dyDescent="0.3">
      <c r="A85" t="s">
        <v>165</v>
      </c>
      <c r="B85" s="11">
        <v>1.5620051117750001E-3</v>
      </c>
      <c r="C85" s="29">
        <f t="shared" si="1"/>
        <v>37906.01103703089</v>
      </c>
    </row>
    <row r="86" spans="1:3" x14ac:dyDescent="0.3">
      <c r="A86" t="s">
        <v>166</v>
      </c>
      <c r="B86" s="11">
        <v>1.087596675165E-3</v>
      </c>
      <c r="C86" s="29">
        <f t="shared" si="1"/>
        <v>26393.288512221643</v>
      </c>
    </row>
    <row r="87" spans="1:3" x14ac:dyDescent="0.3">
      <c r="A87" t="s">
        <v>99</v>
      </c>
      <c r="B87" s="11">
        <v>5.7584406934000005E-4</v>
      </c>
      <c r="C87" s="29">
        <f t="shared" si="1"/>
        <v>13974.315118089731</v>
      </c>
    </row>
    <row r="88" spans="1:3" x14ac:dyDescent="0.3">
      <c r="A88" t="s">
        <v>167</v>
      </c>
      <c r="B88" s="11">
        <v>1.9236715094724001E-2</v>
      </c>
      <c r="C88" s="29">
        <f t="shared" si="1"/>
        <v>466827.62380220869</v>
      </c>
    </row>
    <row r="89" spans="1:3" x14ac:dyDescent="0.3">
      <c r="A89" t="s">
        <v>168</v>
      </c>
      <c r="B89" s="11">
        <v>8.3361754187889995E-3</v>
      </c>
      <c r="C89" s="29">
        <f t="shared" si="1"/>
        <v>202298.41442206403</v>
      </c>
    </row>
    <row r="90" spans="1:3" x14ac:dyDescent="0.3">
      <c r="A90" t="s">
        <v>169</v>
      </c>
      <c r="B90" s="11">
        <v>3.0825763949449999E-3</v>
      </c>
      <c r="C90" s="29">
        <f t="shared" si="1"/>
        <v>74806.525259379254</v>
      </c>
    </row>
    <row r="91" spans="1:3" x14ac:dyDescent="0.3">
      <c r="A91" t="s">
        <v>170</v>
      </c>
      <c r="B91" s="11">
        <v>5.671222706703E-3</v>
      </c>
      <c r="C91" s="29">
        <f t="shared" si="1"/>
        <v>137626.58578591776</v>
      </c>
    </row>
    <row r="92" spans="1:3" x14ac:dyDescent="0.3">
      <c r="A92" t="s">
        <v>171</v>
      </c>
      <c r="B92" s="11">
        <v>1.5351545031119999E-3</v>
      </c>
      <c r="C92" s="29">
        <f t="shared" si="1"/>
        <v>37254.412997653097</v>
      </c>
    </row>
    <row r="93" spans="1:3" x14ac:dyDescent="0.3">
      <c r="A93" t="s">
        <v>100</v>
      </c>
      <c r="B93" s="11">
        <v>1.762541472591E-3</v>
      </c>
      <c r="C93" s="29">
        <f t="shared" si="1"/>
        <v>42772.533847432722</v>
      </c>
    </row>
    <row r="94" spans="1:3" x14ac:dyDescent="0.3">
      <c r="A94" t="s">
        <v>172</v>
      </c>
      <c r="B94" s="11">
        <v>8.6542914739090003E-3</v>
      </c>
      <c r="C94" s="29">
        <f t="shared" si="1"/>
        <v>210018.30637730396</v>
      </c>
    </row>
    <row r="95" spans="1:3" x14ac:dyDescent="0.3">
      <c r="A95" t="s">
        <v>173</v>
      </c>
      <c r="B95" s="11">
        <v>1.8701298731020001E-3</v>
      </c>
      <c r="C95" s="29">
        <f t="shared" si="1"/>
        <v>45383.438937616527</v>
      </c>
    </row>
    <row r="96" spans="1:3" x14ac:dyDescent="0.3">
      <c r="A96" t="s">
        <v>101</v>
      </c>
      <c r="B96" s="11">
        <v>2.1437412788100001E-4</v>
      </c>
      <c r="C96" s="29">
        <f t="shared" si="1"/>
        <v>5202.3312832036254</v>
      </c>
    </row>
    <row r="97" spans="1:3" x14ac:dyDescent="0.3">
      <c r="A97" t="s">
        <v>174</v>
      </c>
      <c r="B97" s="11">
        <v>7.1081424150497993E-2</v>
      </c>
      <c r="C97" s="29">
        <f t="shared" si="1"/>
        <v>1724970.8263213222</v>
      </c>
    </row>
    <row r="98" spans="1:3" x14ac:dyDescent="0.3">
      <c r="A98" t="s">
        <v>175</v>
      </c>
      <c r="B98" s="11">
        <v>5.3264912817799995E-4</v>
      </c>
      <c r="C98" s="29">
        <f t="shared" si="1"/>
        <v>12926.080445816438</v>
      </c>
    </row>
    <row r="99" spans="1:3" x14ac:dyDescent="0.3">
      <c r="A99" t="s">
        <v>176</v>
      </c>
      <c r="B99" s="11">
        <v>2.8098423666139999E-3</v>
      </c>
      <c r="C99" s="29">
        <f t="shared" si="1"/>
        <v>68187.94314965696</v>
      </c>
    </row>
    <row r="100" spans="1:3" x14ac:dyDescent="0.3">
      <c r="A100" t="s">
        <v>177</v>
      </c>
      <c r="B100" s="11">
        <v>2.7068888074490002E-3</v>
      </c>
      <c r="C100" s="29">
        <f t="shared" si="1"/>
        <v>65689.51422609514</v>
      </c>
    </row>
    <row r="101" spans="1:3" x14ac:dyDescent="0.3">
      <c r="A101" t="s">
        <v>178</v>
      </c>
      <c r="B101" s="11">
        <v>2.6747643978299999E-3</v>
      </c>
      <c r="C101" s="29">
        <f t="shared" si="1"/>
        <v>64909.93404649369</v>
      </c>
    </row>
    <row r="102" spans="1:3" x14ac:dyDescent="0.3">
      <c r="A102" t="s">
        <v>102</v>
      </c>
      <c r="B102" s="11">
        <v>2.5340184440519999E-3</v>
      </c>
      <c r="C102" s="29">
        <f t="shared" si="1"/>
        <v>61494.376928845275</v>
      </c>
    </row>
    <row r="103" spans="1:3" x14ac:dyDescent="0.3">
      <c r="A103" t="s">
        <v>103</v>
      </c>
      <c r="B103" s="11">
        <v>7.3630828487629999E-3</v>
      </c>
      <c r="C103" s="29">
        <f t="shared" si="1"/>
        <v>178683.85809225636</v>
      </c>
    </row>
    <row r="104" spans="1:3" x14ac:dyDescent="0.3">
      <c r="A104" t="s">
        <v>179</v>
      </c>
      <c r="B104" s="11">
        <v>2.0434373357350001E-3</v>
      </c>
      <c r="C104" s="29">
        <f t="shared" si="1"/>
        <v>49589.183555123651</v>
      </c>
    </row>
    <row r="105" spans="1:3" x14ac:dyDescent="0.3">
      <c r="A105" t="s">
        <v>180</v>
      </c>
      <c r="B105" s="11">
        <v>2.5178727930249998E-3</v>
      </c>
      <c r="C105" s="29">
        <f t="shared" si="1"/>
        <v>61102.561805184101</v>
      </c>
    </row>
    <row r="106" spans="1:3" x14ac:dyDescent="0.3">
      <c r="A106" t="s">
        <v>104</v>
      </c>
      <c r="B106" s="11">
        <v>1.7219055487709999E-3</v>
      </c>
      <c r="C106" s="29">
        <f t="shared" si="1"/>
        <v>41786.40021367625</v>
      </c>
    </row>
    <row r="107" spans="1:3" x14ac:dyDescent="0.3">
      <c r="A107" t="s">
        <v>105</v>
      </c>
      <c r="B107" s="11">
        <v>1.883576635033E-3</v>
      </c>
      <c r="C107" s="29">
        <f t="shared" si="1"/>
        <v>45709.758680315441</v>
      </c>
    </row>
    <row r="108" spans="1:3" x14ac:dyDescent="0.3">
      <c r="A108" t="s">
        <v>181</v>
      </c>
      <c r="B108" s="11">
        <v>1.3274301645797E-2</v>
      </c>
      <c r="C108" s="29">
        <f t="shared" si="1"/>
        <v>322134.55698788946</v>
      </c>
    </row>
    <row r="109" spans="1:3" x14ac:dyDescent="0.3">
      <c r="A109" t="s">
        <v>106</v>
      </c>
      <c r="B109" s="11">
        <v>2.8798736113730002E-3</v>
      </c>
      <c r="C109" s="29">
        <f t="shared" si="1"/>
        <v>69887.428712642795</v>
      </c>
    </row>
    <row r="110" spans="1:3" x14ac:dyDescent="0.3">
      <c r="A110" t="s">
        <v>182</v>
      </c>
      <c r="B110" s="11">
        <v>1.2543449471993999E-2</v>
      </c>
      <c r="C110" s="29">
        <f t="shared" si="1"/>
        <v>304398.57753572671</v>
      </c>
    </row>
    <row r="111" spans="1:3" x14ac:dyDescent="0.3">
      <c r="A111" t="s">
        <v>183</v>
      </c>
      <c r="B111" s="11">
        <v>2.3934807084559999E-3</v>
      </c>
      <c r="C111" s="29">
        <f t="shared" si="1"/>
        <v>58083.872752858515</v>
      </c>
    </row>
    <row r="112" spans="1:3" x14ac:dyDescent="0.3">
      <c r="A112" t="s">
        <v>184</v>
      </c>
      <c r="B112" s="11">
        <v>4.7407767169806998E-2</v>
      </c>
      <c r="C112" s="29">
        <f t="shared" si="1"/>
        <v>1150469.5676300388</v>
      </c>
    </row>
    <row r="113" spans="1:3" x14ac:dyDescent="0.3">
      <c r="A113" t="s">
        <v>107</v>
      </c>
      <c r="B113" s="11">
        <v>7.3300890090290003E-3</v>
      </c>
      <c r="C113" s="29">
        <f t="shared" si="1"/>
        <v>177883.17898840256</v>
      </c>
    </row>
    <row r="114" spans="1:3" x14ac:dyDescent="0.3">
      <c r="A114" t="s">
        <v>108</v>
      </c>
      <c r="B114" s="11">
        <v>1.4763145882290001E-3</v>
      </c>
      <c r="C114" s="29">
        <f t="shared" si="1"/>
        <v>35826.513404905651</v>
      </c>
    </row>
    <row r="115" spans="1:3" x14ac:dyDescent="0.3">
      <c r="A115" t="s">
        <v>109</v>
      </c>
      <c r="B115" s="11">
        <v>3.7475206797569001E-2</v>
      </c>
      <c r="C115" s="29">
        <f t="shared" si="1"/>
        <v>909430.82821888197</v>
      </c>
    </row>
    <row r="116" spans="1:3" x14ac:dyDescent="0.3">
      <c r="A116" t="s">
        <v>185</v>
      </c>
      <c r="B116" s="11">
        <v>2.4158085321226999E-2</v>
      </c>
      <c r="C116" s="29">
        <f t="shared" si="1"/>
        <v>586257.13956810173</v>
      </c>
    </row>
    <row r="117" spans="1:3" x14ac:dyDescent="0.3">
      <c r="A117" t="s">
        <v>186</v>
      </c>
      <c r="B117" s="11">
        <v>3.9699752625200002E-3</v>
      </c>
      <c r="C117" s="29">
        <f t="shared" si="1"/>
        <v>96341.506812878841</v>
      </c>
    </row>
    <row r="118" spans="1:3" x14ac:dyDescent="0.3">
      <c r="A118" t="s">
        <v>187</v>
      </c>
      <c r="B118" s="11">
        <v>1.439474275223E-3</v>
      </c>
      <c r="C118" s="29">
        <f t="shared" si="1"/>
        <v>34932.48988290436</v>
      </c>
    </row>
    <row r="119" spans="1:3" x14ac:dyDescent="0.3">
      <c r="A119" t="s">
        <v>188</v>
      </c>
      <c r="B119" s="11">
        <v>1.3441675684990001E-3</v>
      </c>
      <c r="C119" s="29">
        <f t="shared" si="1"/>
        <v>32619.631205458878</v>
      </c>
    </row>
    <row r="120" spans="1:3" x14ac:dyDescent="0.3">
      <c r="A120" t="s">
        <v>189</v>
      </c>
      <c r="B120" s="11">
        <v>4.1809098167809996E-3</v>
      </c>
      <c r="C120" s="29">
        <f t="shared" si="1"/>
        <v>101460.36812878237</v>
      </c>
    </row>
    <row r="121" spans="1:3" x14ac:dyDescent="0.3">
      <c r="A121" t="s">
        <v>190</v>
      </c>
      <c r="B121" s="11">
        <v>9.0396413386799996E-4</v>
      </c>
      <c r="C121" s="29">
        <f t="shared" si="1"/>
        <v>21936.979704594138</v>
      </c>
    </row>
    <row r="122" spans="1:3" x14ac:dyDescent="0.3">
      <c r="A122" t="s">
        <v>191</v>
      </c>
      <c r="B122" s="11">
        <v>3.1030389969649999E-3</v>
      </c>
      <c r="C122" s="29">
        <f t="shared" si="1"/>
        <v>75303.102134940869</v>
      </c>
    </row>
    <row r="123" spans="1:3" x14ac:dyDescent="0.3">
      <c r="A123" t="s">
        <v>192</v>
      </c>
      <c r="B123" s="11">
        <v>2.6440943365750001E-3</v>
      </c>
      <c r="C123" s="29">
        <f t="shared" si="1"/>
        <v>64165.647314219605</v>
      </c>
    </row>
    <row r="124" spans="1:3" x14ac:dyDescent="0.3">
      <c r="A124" t="s">
        <v>193</v>
      </c>
      <c r="B124" s="11">
        <v>2.8579121563380001E-3</v>
      </c>
      <c r="C124" s="29">
        <f t="shared" si="1"/>
        <v>69354.478371654477</v>
      </c>
    </row>
    <row r="125" spans="1:3" x14ac:dyDescent="0.3">
      <c r="A125" t="s">
        <v>194</v>
      </c>
      <c r="B125" s="11">
        <v>3.0852862512586E-2</v>
      </c>
      <c r="C125" s="29">
        <f t="shared" si="1"/>
        <v>748722.8678765964</v>
      </c>
    </row>
    <row r="126" spans="1:3" x14ac:dyDescent="0.3">
      <c r="A126" t="s">
        <v>195</v>
      </c>
      <c r="B126" s="11">
        <v>1.475626355615E-3</v>
      </c>
      <c r="C126" s="29">
        <f t="shared" si="1"/>
        <v>35809.811697039484</v>
      </c>
    </row>
    <row r="127" spans="1:3" x14ac:dyDescent="0.3">
      <c r="A127" t="s">
        <v>196</v>
      </c>
      <c r="B127" s="11">
        <v>9.3796250711899998E-4</v>
      </c>
      <c r="C127" s="29">
        <f t="shared" si="1"/>
        <v>22762.036359004844</v>
      </c>
    </row>
    <row r="128" spans="1:3" x14ac:dyDescent="0.3">
      <c r="A128" t="s">
        <v>197</v>
      </c>
      <c r="B128" s="11">
        <v>7.7552673561259999E-3</v>
      </c>
      <c r="C128" s="29">
        <f t="shared" si="1"/>
        <v>188201.20867746737</v>
      </c>
    </row>
    <row r="129" spans="1:3" x14ac:dyDescent="0.3">
      <c r="A129" t="s">
        <v>110</v>
      </c>
      <c r="B129" s="11">
        <v>4.6772701717159998E-3</v>
      </c>
      <c r="C129" s="29">
        <f t="shared" si="1"/>
        <v>113505.80956215262</v>
      </c>
    </row>
    <row r="130" spans="1:3" x14ac:dyDescent="0.3">
      <c r="A130" t="s">
        <v>198</v>
      </c>
      <c r="B130" s="11">
        <v>1.6985269385427E-2</v>
      </c>
      <c r="C130" s="29">
        <f t="shared" si="1"/>
        <v>412190.59011868434</v>
      </c>
    </row>
    <row r="131" spans="1:3" x14ac:dyDescent="0.3">
      <c r="A131" t="s">
        <v>199</v>
      </c>
      <c r="B131" s="11">
        <v>1.742264836427E-3</v>
      </c>
      <c r="C131" s="29">
        <f t="shared" si="1"/>
        <v>42280.469904470956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4AFD-E218-448B-B612-929CD87E1C61}">
  <dimension ref="A1:N131"/>
  <sheetViews>
    <sheetView workbookViewId="0">
      <pane xSplit="1" topLeftCell="B1" activePane="topRight" state="frozen"/>
      <selection pane="topRight" activeCell="D7" sqref="D7"/>
    </sheetView>
  </sheetViews>
  <sheetFormatPr defaultRowHeight="14.4" x14ac:dyDescent="0.3"/>
  <cols>
    <col min="1" max="1" width="39.5546875" customWidth="1"/>
    <col min="2" max="2" width="11.33203125" customWidth="1"/>
    <col min="3" max="3" width="22.88671875" style="32" customWidth="1"/>
    <col min="4" max="4" width="23.44140625" style="32" customWidth="1"/>
    <col min="5" max="11" width="22.88671875" customWidth="1"/>
    <col min="12" max="12" width="23.88671875" customWidth="1"/>
    <col min="13" max="13" width="20.109375" customWidth="1"/>
    <col min="14" max="14" width="21.88671875" customWidth="1"/>
  </cols>
  <sheetData>
    <row r="1" spans="1:14" x14ac:dyDescent="0.3">
      <c r="B1" s="21"/>
      <c r="C1" s="30" t="s">
        <v>68</v>
      </c>
      <c r="D1" s="30" t="s">
        <v>67</v>
      </c>
      <c r="E1" s="3" t="s">
        <v>69</v>
      </c>
      <c r="F1" s="3" t="s">
        <v>70</v>
      </c>
      <c r="G1" s="3" t="s">
        <v>71</v>
      </c>
      <c r="H1" s="3" t="s">
        <v>72</v>
      </c>
      <c r="I1" s="3" t="s">
        <v>73</v>
      </c>
      <c r="J1" s="3" t="s">
        <v>74</v>
      </c>
      <c r="K1" s="3" t="s">
        <v>75</v>
      </c>
      <c r="L1" s="3" t="s">
        <v>76</v>
      </c>
      <c r="M1" s="3" t="s">
        <v>1</v>
      </c>
    </row>
    <row r="2" spans="1:14" x14ac:dyDescent="0.3">
      <c r="A2" s="3" t="s">
        <v>0</v>
      </c>
      <c r="B2" s="3"/>
      <c r="C2" s="31">
        <v>306016374</v>
      </c>
      <c r="D2" s="29">
        <v>243971759</v>
      </c>
      <c r="E2" s="1">
        <v>487556936</v>
      </c>
      <c r="F2" s="1">
        <v>487556936</v>
      </c>
      <c r="G2" s="1">
        <v>487556936</v>
      </c>
      <c r="H2" s="1">
        <v>487556936</v>
      </c>
      <c r="I2" s="1">
        <v>463198419</v>
      </c>
      <c r="J2" s="1">
        <v>438839901</v>
      </c>
      <c r="K2" s="1">
        <v>438453320</v>
      </c>
      <c r="L2" s="1">
        <v>438453320</v>
      </c>
      <c r="M2" s="2">
        <f>SUM(C2:L2)</f>
        <v>4279160837</v>
      </c>
      <c r="N2" s="2"/>
    </row>
    <row r="3" spans="1:14" x14ac:dyDescent="0.3">
      <c r="A3" s="3" t="s">
        <v>77</v>
      </c>
      <c r="B3" s="3"/>
      <c r="C3" s="29">
        <f>C2*1.4357807492%</f>
        <v>4393724.1872918746</v>
      </c>
      <c r="D3" s="29">
        <f t="shared" ref="D3:L3" si="0">D2*1.4357807492%</f>
        <v>3502899.5492066187</v>
      </c>
      <c r="E3" s="1">
        <f t="shared" si="0"/>
        <v>7000248.6284773657</v>
      </c>
      <c r="F3" s="1">
        <f t="shared" si="0"/>
        <v>7000248.6284773657</v>
      </c>
      <c r="G3" s="1">
        <f t="shared" si="0"/>
        <v>7000248.6284773657</v>
      </c>
      <c r="H3" s="1">
        <f t="shared" si="0"/>
        <v>7000248.6284773657</v>
      </c>
      <c r="I3" s="1">
        <f t="shared" si="0"/>
        <v>6650513.7306007557</v>
      </c>
      <c r="J3" s="1">
        <f t="shared" si="0"/>
        <v>6300778.8183663394</v>
      </c>
      <c r="K3" s="1">
        <f t="shared" si="0"/>
        <v>6295228.362788274</v>
      </c>
      <c r="L3" s="1">
        <f t="shared" si="0"/>
        <v>6295228.362788274</v>
      </c>
      <c r="M3" s="2">
        <f t="shared" ref="M3:M9" si="1">SUM(C3:L3)</f>
        <v>61439367.5249516</v>
      </c>
    </row>
    <row r="4" spans="1:14" x14ac:dyDescent="0.3">
      <c r="A4" s="3" t="s">
        <v>27</v>
      </c>
      <c r="B4" s="3"/>
      <c r="C4" s="29">
        <f>C3*69.75%</f>
        <v>3064622.6206360827</v>
      </c>
      <c r="D4" s="29">
        <f t="shared" ref="D4:L4" si="2">D3*69.75%</f>
        <v>2443272.4355716165</v>
      </c>
      <c r="E4" s="1">
        <f t="shared" si="2"/>
        <v>4882673.418362963</v>
      </c>
      <c r="F4" s="1">
        <f t="shared" si="2"/>
        <v>4882673.418362963</v>
      </c>
      <c r="G4" s="1">
        <f t="shared" si="2"/>
        <v>4882673.418362963</v>
      </c>
      <c r="H4" s="1">
        <f t="shared" si="2"/>
        <v>4882673.418362963</v>
      </c>
      <c r="I4" s="1">
        <f t="shared" si="2"/>
        <v>4638733.3270940268</v>
      </c>
      <c r="J4" s="1">
        <f t="shared" si="2"/>
        <v>4394793.2258105222</v>
      </c>
      <c r="K4" s="1">
        <f t="shared" si="2"/>
        <v>4390921.7830448216</v>
      </c>
      <c r="L4" s="1">
        <f t="shared" si="2"/>
        <v>4390921.7830448216</v>
      </c>
      <c r="M4" s="2">
        <f t="shared" si="1"/>
        <v>42853958.848653749</v>
      </c>
    </row>
    <row r="5" spans="1:14" x14ac:dyDescent="0.3">
      <c r="A5" s="3" t="s">
        <v>22</v>
      </c>
      <c r="B5" s="3"/>
      <c r="C5" s="29">
        <f>C3*25%</f>
        <v>1098431.0468229686</v>
      </c>
      <c r="D5" s="29">
        <f t="shared" ref="D5:L5" si="3">D3*25%</f>
        <v>875724.88730165467</v>
      </c>
      <c r="E5" s="1">
        <f t="shared" si="3"/>
        <v>1750062.1571193414</v>
      </c>
      <c r="F5" s="1">
        <f t="shared" si="3"/>
        <v>1750062.1571193414</v>
      </c>
      <c r="G5" s="1">
        <f t="shared" si="3"/>
        <v>1750062.1571193414</v>
      </c>
      <c r="H5" s="1">
        <f t="shared" si="3"/>
        <v>1750062.1571193414</v>
      </c>
      <c r="I5" s="1">
        <f t="shared" si="3"/>
        <v>1662628.4326501889</v>
      </c>
      <c r="J5" s="1">
        <f t="shared" si="3"/>
        <v>1575194.7045915849</v>
      </c>
      <c r="K5" s="1">
        <f t="shared" si="3"/>
        <v>1573807.0906970685</v>
      </c>
      <c r="L5" s="1">
        <f t="shared" si="3"/>
        <v>1573807.0906970685</v>
      </c>
      <c r="M5" s="2">
        <f t="shared" si="1"/>
        <v>15359841.8812379</v>
      </c>
    </row>
    <row r="6" spans="1:14" x14ac:dyDescent="0.3">
      <c r="A6" s="3" t="s">
        <v>26</v>
      </c>
      <c r="B6" s="3"/>
      <c r="C6" s="29">
        <f>C3*5.25%</f>
        <v>230670.5198328234</v>
      </c>
      <c r="D6" s="29">
        <f t="shared" ref="D6:L6" si="4">D3*5.25%</f>
        <v>183902.22633334747</v>
      </c>
      <c r="E6" s="1">
        <f t="shared" si="4"/>
        <v>367513.05299506168</v>
      </c>
      <c r="F6" s="1">
        <f t="shared" si="4"/>
        <v>367513.05299506168</v>
      </c>
      <c r="G6" s="1">
        <f t="shared" si="4"/>
        <v>367513.05299506168</v>
      </c>
      <c r="H6" s="1">
        <f t="shared" si="4"/>
        <v>367513.05299506168</v>
      </c>
      <c r="I6" s="1">
        <f t="shared" si="4"/>
        <v>349151.97085653967</v>
      </c>
      <c r="J6" s="1">
        <f t="shared" si="4"/>
        <v>330790.88796423282</v>
      </c>
      <c r="K6" s="1">
        <f t="shared" si="4"/>
        <v>330499.48904638435</v>
      </c>
      <c r="L6" s="1">
        <f t="shared" si="4"/>
        <v>330499.48904638435</v>
      </c>
      <c r="M6" s="2">
        <f t="shared" si="1"/>
        <v>3225566.7950599594</v>
      </c>
    </row>
    <row r="7" spans="1:14" x14ac:dyDescent="0.3">
      <c r="C7" s="29"/>
      <c r="M7" s="2"/>
    </row>
    <row r="8" spans="1:14" x14ac:dyDescent="0.3">
      <c r="A8" s="3" t="s">
        <v>23</v>
      </c>
      <c r="B8" s="3"/>
      <c r="C8" s="29">
        <v>3803698</v>
      </c>
      <c r="D8" s="29">
        <v>3803699</v>
      </c>
      <c r="E8" s="1">
        <v>3803698</v>
      </c>
      <c r="F8" s="1">
        <v>8558322</v>
      </c>
      <c r="G8" s="1">
        <v>8558322</v>
      </c>
      <c r="H8" s="1"/>
      <c r="M8" s="2">
        <f t="shared" si="1"/>
        <v>28527739</v>
      </c>
    </row>
    <row r="9" spans="1:14" x14ac:dyDescent="0.3">
      <c r="A9" s="3" t="s">
        <v>62</v>
      </c>
      <c r="B9" s="3"/>
      <c r="C9" s="29">
        <f>C8*1.6334209688%</f>
        <v>62130.40072182622</v>
      </c>
      <c r="D9" s="29">
        <f>D8*1.6334209688%</f>
        <v>62130.417056035913</v>
      </c>
      <c r="E9" s="1">
        <f>E8*1.6334209688%</f>
        <v>62130.40072182622</v>
      </c>
      <c r="F9" s="1">
        <f>F8*1.6334209688%</f>
        <v>139793.42612542355</v>
      </c>
      <c r="G9" s="1">
        <f>G8*1.6334209688%</f>
        <v>139793.42612542355</v>
      </c>
      <c r="H9" s="1"/>
      <c r="M9" s="2">
        <f t="shared" si="1"/>
        <v>465978.07075053547</v>
      </c>
    </row>
    <row r="10" spans="1:14" x14ac:dyDescent="0.3">
      <c r="A10" s="3"/>
      <c r="B10" s="3"/>
      <c r="C10" s="29"/>
      <c r="D10" s="29"/>
      <c r="E10" s="1"/>
      <c r="F10" s="1"/>
      <c r="G10" s="1"/>
      <c r="H10" s="1"/>
      <c r="M10" s="2"/>
    </row>
    <row r="11" spans="1:14" x14ac:dyDescent="0.3">
      <c r="A11" s="3" t="s">
        <v>112</v>
      </c>
      <c r="B11" s="3" t="s">
        <v>111</v>
      </c>
      <c r="C11" s="35" t="s">
        <v>68</v>
      </c>
      <c r="D11" s="35" t="s">
        <v>67</v>
      </c>
      <c r="E11" s="14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2"/>
    </row>
    <row r="12" spans="1:14" x14ac:dyDescent="0.3">
      <c r="A12" t="s">
        <v>113</v>
      </c>
      <c r="B12" s="10">
        <v>5.7605785060199999E-3</v>
      </c>
      <c r="C12" s="29">
        <f>$C$4*$B12</f>
        <v>17653.999197498903</v>
      </c>
      <c r="D12" s="29">
        <f>$D$4*$B12</f>
        <v>14074.662676704989</v>
      </c>
      <c r="E12" s="1">
        <f>$E$4*$B12</f>
        <v>28127.023545736884</v>
      </c>
      <c r="F12" s="1">
        <f t="shared" ref="F12:F75" si="5">$F$4*$B12</f>
        <v>28127.023545736884</v>
      </c>
      <c r="G12" s="1">
        <f t="shared" ref="G12:G43" si="6">$G$4*$B12</f>
        <v>28127.023545736884</v>
      </c>
      <c r="H12" s="1">
        <f t="shared" ref="H12:H43" si="7">$H$4*$B12</f>
        <v>28127.023545736884</v>
      </c>
      <c r="I12" s="1">
        <f>$I$4*$B12</f>
        <v>26721.787499216494</v>
      </c>
      <c r="J12" s="1">
        <f>$J$4*$B12</f>
        <v>25316.551395006394</v>
      </c>
      <c r="K12" s="1">
        <f>$K$4*$B12</f>
        <v>25294.249645023014</v>
      </c>
      <c r="L12" s="1">
        <f t="shared" ref="L12:L43" si="8">$L$4*$B12</f>
        <v>25294.249645023014</v>
      </c>
    </row>
    <row r="13" spans="1:14" x14ac:dyDescent="0.3">
      <c r="A13" t="s">
        <v>78</v>
      </c>
      <c r="B13" s="10">
        <v>1.3649194507410001E-3</v>
      </c>
      <c r="C13" s="29">
        <f t="shared" ref="C13:C76" si="9">$C$4*$B13</f>
        <v>4182.9630240870465</v>
      </c>
      <c r="D13" s="29">
        <f t="shared" ref="D13:D76" si="10">$D$4*$B13</f>
        <v>3334.8700707710364</v>
      </c>
      <c r="E13" s="1">
        <f t="shared" ref="E13:E44" si="11">$E$4*$B13</f>
        <v>6664.4559203396566</v>
      </c>
      <c r="F13" s="1">
        <f t="shared" si="5"/>
        <v>6664.4559203396566</v>
      </c>
      <c r="G13" s="1">
        <f t="shared" si="6"/>
        <v>6664.4559203396566</v>
      </c>
      <c r="H13" s="1">
        <f t="shared" si="7"/>
        <v>6664.4559203396566</v>
      </c>
      <c r="I13" s="1">
        <f t="shared" ref="I13:I76" si="12">$I$4*$B13</f>
        <v>6331.4973449511508</v>
      </c>
      <c r="J13" s="1">
        <f t="shared" ref="J13:J76" si="13">$J$4*$B13</f>
        <v>5998.5387558935663</v>
      </c>
      <c r="K13" s="1">
        <f t="shared" ref="K13:K44" si="14">$K$4*$B13</f>
        <v>5993.2545483602307</v>
      </c>
      <c r="L13" s="1">
        <f t="shared" si="8"/>
        <v>5993.2545483602307</v>
      </c>
    </row>
    <row r="14" spans="1:14" x14ac:dyDescent="0.3">
      <c r="A14" t="s">
        <v>114</v>
      </c>
      <c r="B14" s="10">
        <v>5.0386504680954E-2</v>
      </c>
      <c r="C14" s="29">
        <f t="shared" si="9"/>
        <v>154415.6220200375</v>
      </c>
      <c r="D14" s="29">
        <f t="shared" si="10"/>
        <v>123107.95801177513</v>
      </c>
      <c r="E14" s="1">
        <f t="shared" si="11"/>
        <v>246020.84704991512</v>
      </c>
      <c r="F14" s="1">
        <f t="shared" si="5"/>
        <v>246020.84704991512</v>
      </c>
      <c r="G14" s="1">
        <f t="shared" si="6"/>
        <v>246020.84704991512</v>
      </c>
      <c r="H14" s="1">
        <f t="shared" si="7"/>
        <v>246020.84704991512</v>
      </c>
      <c r="I14" s="1">
        <f t="shared" si="12"/>
        <v>233729.5584993205</v>
      </c>
      <c r="J14" s="1">
        <f t="shared" si="13"/>
        <v>221438.26944412681</v>
      </c>
      <c r="K14" s="1">
        <f t="shared" si="14"/>
        <v>221243.20097509079</v>
      </c>
      <c r="L14" s="1">
        <f t="shared" si="8"/>
        <v>221243.20097509079</v>
      </c>
    </row>
    <row r="15" spans="1:14" x14ac:dyDescent="0.3">
      <c r="A15" t="s">
        <v>79</v>
      </c>
      <c r="B15" s="11">
        <v>2.9908173445600001E-3</v>
      </c>
      <c r="C15" s="29">
        <f t="shared" si="9"/>
        <v>9165.7264883293174</v>
      </c>
      <c r="D15" s="29">
        <f t="shared" si="10"/>
        <v>7307.3815777929458</v>
      </c>
      <c r="E15" s="1">
        <f t="shared" si="11"/>
        <v>14603.184347462016</v>
      </c>
      <c r="F15" s="1">
        <f t="shared" si="5"/>
        <v>14603.184347462016</v>
      </c>
      <c r="G15" s="1">
        <f t="shared" si="6"/>
        <v>14603.184347462016</v>
      </c>
      <c r="H15" s="1">
        <f t="shared" si="7"/>
        <v>14603.184347462016</v>
      </c>
      <c r="I15" s="1">
        <f t="shared" si="12"/>
        <v>13873.604091461331</v>
      </c>
      <c r="J15" s="1">
        <f t="shared" si="13"/>
        <v>13144.023805508903</v>
      </c>
      <c r="K15" s="1">
        <f t="shared" si="14"/>
        <v>13132.445027336775</v>
      </c>
      <c r="L15" s="1">
        <f t="shared" si="8"/>
        <v>13132.445027336775</v>
      </c>
    </row>
    <row r="16" spans="1:14" x14ac:dyDescent="0.3">
      <c r="A16" t="s">
        <v>115</v>
      </c>
      <c r="B16" s="10">
        <v>6.6193306844369998E-3</v>
      </c>
      <c r="C16" s="29">
        <f t="shared" si="9"/>
        <v>20285.750548996155</v>
      </c>
      <c r="D16" s="29">
        <f t="shared" si="10"/>
        <v>16172.828203218323</v>
      </c>
      <c r="E16" s="1">
        <f t="shared" si="11"/>
        <v>32320.029980254858</v>
      </c>
      <c r="F16" s="1">
        <f t="shared" si="5"/>
        <v>32320.029980254858</v>
      </c>
      <c r="G16" s="1">
        <f t="shared" si="6"/>
        <v>32320.029980254858</v>
      </c>
      <c r="H16" s="1">
        <f t="shared" si="7"/>
        <v>32320.029980254858</v>
      </c>
      <c r="I16" s="1">
        <f t="shared" si="12"/>
        <v>30705.309848954024</v>
      </c>
      <c r="J16" s="1">
        <f t="shared" si="13"/>
        <v>29090.589651363454</v>
      </c>
      <c r="K16" s="1">
        <f t="shared" si="14"/>
        <v>29064.963291471409</v>
      </c>
      <c r="L16" s="1">
        <f t="shared" si="8"/>
        <v>29064.963291471409</v>
      </c>
    </row>
    <row r="17" spans="1:12" x14ac:dyDescent="0.3">
      <c r="A17" t="s">
        <v>116</v>
      </c>
      <c r="B17" s="10">
        <v>7.640787092763E-3</v>
      </c>
      <c r="C17" s="29">
        <f t="shared" si="9"/>
        <v>23416.128963945699</v>
      </c>
      <c r="D17" s="29">
        <f t="shared" si="10"/>
        <v>18668.524489819225</v>
      </c>
      <c r="E17" s="1">
        <f t="shared" si="11"/>
        <v>37307.468033204721</v>
      </c>
      <c r="F17" s="1">
        <f t="shared" si="5"/>
        <v>37307.468033204721</v>
      </c>
      <c r="G17" s="1">
        <f t="shared" si="6"/>
        <v>37307.468033204721</v>
      </c>
      <c r="H17" s="1">
        <f t="shared" si="7"/>
        <v>37307.468033204721</v>
      </c>
      <c r="I17" s="1">
        <f t="shared" si="12"/>
        <v>35443.573732429606</v>
      </c>
      <c r="J17" s="1">
        <f t="shared" si="13"/>
        <v>33579.679355135304</v>
      </c>
      <c r="K17" s="1">
        <f t="shared" si="14"/>
        <v>33550.098485220769</v>
      </c>
      <c r="L17" s="1">
        <f t="shared" si="8"/>
        <v>33550.098485220769</v>
      </c>
    </row>
    <row r="18" spans="1:12" x14ac:dyDescent="0.3">
      <c r="A18" t="s">
        <v>117</v>
      </c>
      <c r="B18" s="11">
        <v>6.4409481023189998E-3</v>
      </c>
      <c r="C18" s="29">
        <f t="shared" si="9"/>
        <v>19739.075252709856</v>
      </c>
      <c r="D18" s="29">
        <f t="shared" si="10"/>
        <v>15736.990957343323</v>
      </c>
      <c r="E18" s="1">
        <f t="shared" si="11"/>
        <v>31449.046088248349</v>
      </c>
      <c r="F18" s="1">
        <f t="shared" si="5"/>
        <v>31449.046088248349</v>
      </c>
      <c r="G18" s="1">
        <f t="shared" si="6"/>
        <v>31449.046088248349</v>
      </c>
      <c r="H18" s="1">
        <f t="shared" si="7"/>
        <v>31449.046088248349</v>
      </c>
      <c r="I18" s="1">
        <f t="shared" si="12"/>
        <v>29877.840620310173</v>
      </c>
      <c r="J18" s="1">
        <f t="shared" si="13"/>
        <v>28306.635087868679</v>
      </c>
      <c r="K18" s="1">
        <f t="shared" si="14"/>
        <v>28281.699325933703</v>
      </c>
      <c r="L18" s="1">
        <f t="shared" si="8"/>
        <v>28281.699325933703</v>
      </c>
    </row>
    <row r="19" spans="1:12" x14ac:dyDescent="0.3">
      <c r="A19" t="s">
        <v>118</v>
      </c>
      <c r="B19" s="11">
        <v>1.194868774775E-3</v>
      </c>
      <c r="C19" s="29">
        <f t="shared" si="9"/>
        <v>3661.8218758671856</v>
      </c>
      <c r="D19" s="29">
        <f t="shared" si="10"/>
        <v>2919.3899415329875</v>
      </c>
      <c r="E19" s="1">
        <f t="shared" si="11"/>
        <v>5834.1540050258145</v>
      </c>
      <c r="F19" s="1">
        <f t="shared" si="5"/>
        <v>5834.1540050258145</v>
      </c>
      <c r="G19" s="1">
        <f t="shared" si="6"/>
        <v>5834.1540050258145</v>
      </c>
      <c r="H19" s="1">
        <f t="shared" si="7"/>
        <v>5834.1540050258145</v>
      </c>
      <c r="I19" s="1">
        <f t="shared" si="12"/>
        <v>5542.6776070527994</v>
      </c>
      <c r="J19" s="1">
        <f t="shared" si="13"/>
        <v>5251.201197113689</v>
      </c>
      <c r="K19" s="1">
        <f t="shared" si="14"/>
        <v>5246.575331039624</v>
      </c>
      <c r="L19" s="1">
        <f t="shared" si="8"/>
        <v>5246.575331039624</v>
      </c>
    </row>
    <row r="20" spans="1:12" x14ac:dyDescent="0.3">
      <c r="A20" t="s">
        <v>80</v>
      </c>
      <c r="B20" s="11">
        <v>4.2495169127590004E-3</v>
      </c>
      <c r="C20" s="29">
        <f t="shared" si="9"/>
        <v>13023.165657616844</v>
      </c>
      <c r="D20" s="29">
        <f t="shared" si="10"/>
        <v>10382.727537439459</v>
      </c>
      <c r="E20" s="1">
        <f t="shared" si="11"/>
        <v>20749.003270812213</v>
      </c>
      <c r="F20" s="1">
        <f t="shared" si="5"/>
        <v>20749.003270812213</v>
      </c>
      <c r="G20" s="1">
        <f t="shared" si="6"/>
        <v>20749.003270812213</v>
      </c>
      <c r="H20" s="1">
        <f t="shared" si="7"/>
        <v>20749.003270812213</v>
      </c>
      <c r="I20" s="1">
        <f t="shared" si="12"/>
        <v>19712.375727264895</v>
      </c>
      <c r="J20" s="1">
        <f t="shared" si="13"/>
        <v>18675.7481411605</v>
      </c>
      <c r="K20" s="1">
        <f t="shared" si="14"/>
        <v>18659.296379650874</v>
      </c>
      <c r="L20" s="1">
        <f t="shared" si="8"/>
        <v>18659.296379650874</v>
      </c>
    </row>
    <row r="21" spans="1:12" x14ac:dyDescent="0.3">
      <c r="A21" t="s">
        <v>81</v>
      </c>
      <c r="B21" s="11">
        <v>4.9001955500920001E-3</v>
      </c>
      <c r="C21" s="29">
        <f t="shared" si="9"/>
        <v>15017.250128352216</v>
      </c>
      <c r="D21" s="29">
        <f t="shared" si="10"/>
        <v>11972.512716450479</v>
      </c>
      <c r="E21" s="1">
        <f t="shared" si="11"/>
        <v>23926.054557214688</v>
      </c>
      <c r="F21" s="1">
        <f t="shared" si="5"/>
        <v>23926.054557214688</v>
      </c>
      <c r="G21" s="1">
        <f t="shared" si="6"/>
        <v>23926.054557214688</v>
      </c>
      <c r="H21" s="1">
        <f t="shared" si="7"/>
        <v>23926.054557214688</v>
      </c>
      <c r="I21" s="1">
        <f t="shared" si="12"/>
        <v>22730.70040748961</v>
      </c>
      <c r="J21" s="1">
        <f t="shared" si="13"/>
        <v>21535.34620869119</v>
      </c>
      <c r="K21" s="1">
        <f t="shared" si="14"/>
        <v>21516.375382078266</v>
      </c>
      <c r="L21" s="1">
        <f t="shared" si="8"/>
        <v>21516.375382078266</v>
      </c>
    </row>
    <row r="22" spans="1:12" x14ac:dyDescent="0.3">
      <c r="A22" t="s">
        <v>119</v>
      </c>
      <c r="B22" s="11">
        <v>6.6354207046520003E-3</v>
      </c>
      <c r="C22" s="29">
        <f t="shared" si="9"/>
        <v>20335.060388913535</v>
      </c>
      <c r="D22" s="29">
        <f t="shared" si="10"/>
        <v>16212.140506097425</v>
      </c>
      <c r="E22" s="1">
        <f t="shared" si="11"/>
        <v>32398.592294259564</v>
      </c>
      <c r="F22" s="1">
        <f t="shared" si="5"/>
        <v>32398.592294259564</v>
      </c>
      <c r="G22" s="1">
        <f t="shared" si="6"/>
        <v>32398.592294259564</v>
      </c>
      <c r="H22" s="1">
        <f t="shared" si="7"/>
        <v>32398.592294259564</v>
      </c>
      <c r="I22" s="1">
        <f t="shared" si="12"/>
        <v>30779.947161958964</v>
      </c>
      <c r="J22" s="1">
        <f t="shared" si="13"/>
        <v>29161.301963207494</v>
      </c>
      <c r="K22" s="1">
        <f t="shared" si="14"/>
        <v>29135.613311723089</v>
      </c>
      <c r="L22" s="1">
        <f t="shared" si="8"/>
        <v>29135.613311723089</v>
      </c>
    </row>
    <row r="23" spans="1:12" x14ac:dyDescent="0.3">
      <c r="A23" t="s">
        <v>82</v>
      </c>
      <c r="B23" s="11">
        <v>1.4138539022250001E-3</v>
      </c>
      <c r="C23" s="29">
        <f t="shared" si="9"/>
        <v>4332.9286510333313</v>
      </c>
      <c r="D23" s="29">
        <f t="shared" si="10"/>
        <v>3454.4302672317099</v>
      </c>
      <c r="E23" s="1">
        <f t="shared" si="11"/>
        <v>6903.3868658427555</v>
      </c>
      <c r="F23" s="1">
        <f t="shared" si="5"/>
        <v>6903.3868658427555</v>
      </c>
      <c r="G23" s="1">
        <f t="shared" si="6"/>
        <v>6903.3868658427555</v>
      </c>
      <c r="H23" s="1">
        <f t="shared" si="7"/>
        <v>6903.3868658427555</v>
      </c>
      <c r="I23" s="1">
        <f t="shared" si="12"/>
        <v>6558.4912158930474</v>
      </c>
      <c r="J23" s="1">
        <f t="shared" si="13"/>
        <v>6213.5955517842031</v>
      </c>
      <c r="K23" s="1">
        <f t="shared" si="14"/>
        <v>6208.121897322676</v>
      </c>
      <c r="L23" s="1">
        <f t="shared" si="8"/>
        <v>6208.121897322676</v>
      </c>
    </row>
    <row r="24" spans="1:12" x14ac:dyDescent="0.3">
      <c r="A24" t="s">
        <v>83</v>
      </c>
      <c r="B24" s="11">
        <v>2.804136234778E-3</v>
      </c>
      <c r="C24" s="29">
        <f t="shared" si="9"/>
        <v>8593.6193364459523</v>
      </c>
      <c r="D24" s="29">
        <f t="shared" si="10"/>
        <v>6851.2687680206664</v>
      </c>
      <c r="E24" s="1">
        <f t="shared" si="11"/>
        <v>13691.681455018947</v>
      </c>
      <c r="F24" s="1">
        <f t="shared" si="5"/>
        <v>13691.681455018947</v>
      </c>
      <c r="G24" s="1">
        <f t="shared" si="6"/>
        <v>13691.681455018947</v>
      </c>
      <c r="H24" s="1">
        <f t="shared" si="7"/>
        <v>13691.681455018947</v>
      </c>
      <c r="I24" s="1">
        <f t="shared" si="12"/>
        <v>13007.64020597667</v>
      </c>
      <c r="J24" s="1">
        <f t="shared" si="13"/>
        <v>12323.598928852178</v>
      </c>
      <c r="K24" s="1">
        <f t="shared" si="14"/>
        <v>12312.742875912008</v>
      </c>
      <c r="L24" s="1">
        <f t="shared" si="8"/>
        <v>12312.742875912008</v>
      </c>
    </row>
    <row r="25" spans="1:12" x14ac:dyDescent="0.3">
      <c r="A25" t="s">
        <v>120</v>
      </c>
      <c r="B25" s="11">
        <v>3.3253254157320001E-3</v>
      </c>
      <c r="C25" s="29">
        <f t="shared" si="9"/>
        <v>10190.867490028373</v>
      </c>
      <c r="D25" s="29">
        <f t="shared" si="10"/>
        <v>8124.6759275637223</v>
      </c>
      <c r="E25" s="1">
        <f t="shared" si="11"/>
        <v>16236.478014801407</v>
      </c>
      <c r="F25" s="1">
        <f t="shared" si="5"/>
        <v>16236.478014801407</v>
      </c>
      <c r="G25" s="1">
        <f t="shared" si="6"/>
        <v>16236.478014801407</v>
      </c>
      <c r="H25" s="1">
        <f t="shared" si="7"/>
        <v>16236.478014801407</v>
      </c>
      <c r="I25" s="1">
        <f t="shared" si="12"/>
        <v>15425.297829388828</v>
      </c>
      <c r="J25" s="1">
        <f t="shared" si="13"/>
        <v>14614.117610674553</v>
      </c>
      <c r="K25" s="1">
        <f t="shared" si="14"/>
        <v>14601.243803650217</v>
      </c>
      <c r="L25" s="1">
        <f t="shared" si="8"/>
        <v>14601.243803650217</v>
      </c>
    </row>
    <row r="26" spans="1:12" x14ac:dyDescent="0.3">
      <c r="A26" t="s">
        <v>84</v>
      </c>
      <c r="B26" s="11">
        <v>5.1353612965080002E-3</v>
      </c>
      <c r="C26" s="29">
        <f t="shared" si="9"/>
        <v>15737.944394417458</v>
      </c>
      <c r="D26" s="29">
        <f t="shared" si="10"/>
        <v>12547.086702459315</v>
      </c>
      <c r="E26" s="1">
        <f t="shared" si="11"/>
        <v>25074.292096149577</v>
      </c>
      <c r="F26" s="1">
        <f t="shared" si="5"/>
        <v>25074.292096149577</v>
      </c>
      <c r="G26" s="1">
        <f t="shared" si="6"/>
        <v>25074.292096149577</v>
      </c>
      <c r="H26" s="1">
        <f t="shared" si="7"/>
        <v>25074.292096149577</v>
      </c>
      <c r="I26" s="1">
        <f t="shared" si="12"/>
        <v>23821.571592780452</v>
      </c>
      <c r="J26" s="1">
        <f t="shared" si="13"/>
        <v>22568.851037982899</v>
      </c>
      <c r="K26" s="1">
        <f t="shared" si="14"/>
        <v>22548.969780642274</v>
      </c>
      <c r="L26" s="1">
        <f t="shared" si="8"/>
        <v>22548.969780642274</v>
      </c>
    </row>
    <row r="27" spans="1:12" x14ac:dyDescent="0.3">
      <c r="A27" t="s">
        <v>121</v>
      </c>
      <c r="B27" s="11">
        <v>9.8395917490599998E-3</v>
      </c>
      <c r="C27" s="29">
        <f t="shared" si="9"/>
        <v>30154.635451993432</v>
      </c>
      <c r="D27" s="29">
        <f t="shared" si="10"/>
        <v>24040.803297756207</v>
      </c>
      <c r="E27" s="1">
        <f t="shared" si="11"/>
        <v>48043.513080678793</v>
      </c>
      <c r="F27" s="1">
        <f t="shared" si="5"/>
        <v>48043.513080678793</v>
      </c>
      <c r="G27" s="1">
        <f t="shared" si="6"/>
        <v>48043.513080678793</v>
      </c>
      <c r="H27" s="1">
        <f t="shared" si="7"/>
        <v>48043.513080678793</v>
      </c>
      <c r="I27" s="1">
        <f t="shared" si="12"/>
        <v>45643.242171364029</v>
      </c>
      <c r="J27" s="1">
        <f t="shared" si="13"/>
        <v>43242.971163509996</v>
      </c>
      <c r="K27" s="1">
        <f t="shared" si="14"/>
        <v>43204.877747215651</v>
      </c>
      <c r="L27" s="1">
        <f t="shared" si="8"/>
        <v>43204.877747215651</v>
      </c>
    </row>
    <row r="28" spans="1:12" x14ac:dyDescent="0.3">
      <c r="A28" t="s">
        <v>122</v>
      </c>
      <c r="B28" s="11">
        <v>1.1452829659572001E-2</v>
      </c>
      <c r="C28" s="29">
        <f t="shared" si="9"/>
        <v>35098.600845016197</v>
      </c>
      <c r="D28" s="29">
        <f t="shared" si="10"/>
        <v>27982.383016529329</v>
      </c>
      <c r="E28" s="1">
        <f t="shared" si="11"/>
        <v>55920.426943831153</v>
      </c>
      <c r="F28" s="1">
        <f t="shared" si="5"/>
        <v>55920.426943831153</v>
      </c>
      <c r="G28" s="1">
        <f t="shared" si="6"/>
        <v>55920.426943831153</v>
      </c>
      <c r="H28" s="1">
        <f t="shared" si="7"/>
        <v>55920.426943831153</v>
      </c>
      <c r="I28" s="1">
        <f t="shared" si="12"/>
        <v>53126.622631387574</v>
      </c>
      <c r="J28" s="1">
        <f t="shared" si="13"/>
        <v>50332.818204248855</v>
      </c>
      <c r="K28" s="1">
        <f t="shared" si="14"/>
        <v>50288.479229716504</v>
      </c>
      <c r="L28" s="1">
        <f t="shared" si="8"/>
        <v>50288.479229716504</v>
      </c>
    </row>
    <row r="29" spans="1:12" x14ac:dyDescent="0.3">
      <c r="A29" t="s">
        <v>123</v>
      </c>
      <c r="B29" s="11">
        <v>8.8956815134370003E-3</v>
      </c>
      <c r="C29" s="29">
        <f t="shared" si="9"/>
        <v>27261.906792053254</v>
      </c>
      <c r="D29" s="29">
        <f t="shared" si="10"/>
        <v>21734.573437404622</v>
      </c>
      <c r="E29" s="1">
        <f t="shared" si="11"/>
        <v>43434.707663881658</v>
      </c>
      <c r="F29" s="1">
        <f t="shared" si="5"/>
        <v>43434.707663881658</v>
      </c>
      <c r="G29" s="1">
        <f t="shared" si="6"/>
        <v>43434.707663881658</v>
      </c>
      <c r="H29" s="1">
        <f t="shared" si="7"/>
        <v>43434.707663881658</v>
      </c>
      <c r="I29" s="1">
        <f t="shared" si="12"/>
        <v>41264.694303594442</v>
      </c>
      <c r="J29" s="1">
        <f t="shared" si="13"/>
        <v>39094.680854220824</v>
      </c>
      <c r="K29" s="1">
        <f t="shared" si="14"/>
        <v>39060.241732379647</v>
      </c>
      <c r="L29" s="1">
        <f t="shared" si="8"/>
        <v>39060.241732379647</v>
      </c>
    </row>
    <row r="30" spans="1:12" x14ac:dyDescent="0.3">
      <c r="A30" t="s">
        <v>124</v>
      </c>
      <c r="B30" s="11">
        <v>2.0926117944359999E-3</v>
      </c>
      <c r="C30" s="29">
        <f t="shared" si="9"/>
        <v>6413.0654414384298</v>
      </c>
      <c r="D30" s="29">
        <f t="shared" si="10"/>
        <v>5112.8207156975368</v>
      </c>
      <c r="E30" s="1">
        <f t="shared" si="11"/>
        <v>10217.539983645478</v>
      </c>
      <c r="F30" s="1">
        <f t="shared" si="5"/>
        <v>10217.539983645478</v>
      </c>
      <c r="G30" s="1">
        <f t="shared" si="6"/>
        <v>10217.539983645478</v>
      </c>
      <c r="H30" s="1">
        <f t="shared" si="7"/>
        <v>10217.539983645478</v>
      </c>
      <c r="I30" s="1">
        <f t="shared" si="12"/>
        <v>9707.0680715203071</v>
      </c>
      <c r="J30" s="1">
        <f t="shared" si="13"/>
        <v>9196.5961384385337</v>
      </c>
      <c r="K30" s="1">
        <f t="shared" si="14"/>
        <v>9188.4947116455442</v>
      </c>
      <c r="L30" s="1">
        <f t="shared" si="8"/>
        <v>9188.4947116455442</v>
      </c>
    </row>
    <row r="31" spans="1:12" x14ac:dyDescent="0.3">
      <c r="A31" t="s">
        <v>125</v>
      </c>
      <c r="B31" s="11">
        <v>9.9501937501169993E-3</v>
      </c>
      <c r="C31" s="29">
        <f t="shared" si="9"/>
        <v>30493.58884632033</v>
      </c>
      <c r="D31" s="29">
        <f t="shared" si="10"/>
        <v>24311.034118257838</v>
      </c>
      <c r="E31" s="1">
        <f t="shared" si="11"/>
        <v>48583.546531257562</v>
      </c>
      <c r="F31" s="1">
        <f t="shared" si="5"/>
        <v>48583.546531257562</v>
      </c>
      <c r="G31" s="1">
        <f t="shared" si="6"/>
        <v>48583.546531257562</v>
      </c>
      <c r="H31" s="1">
        <f t="shared" si="7"/>
        <v>48583.546531257562</v>
      </c>
      <c r="I31" s="1">
        <f t="shared" si="12"/>
        <v>46156.295359710421</v>
      </c>
      <c r="J31" s="1">
        <f t="shared" si="13"/>
        <v>43729.044088516384</v>
      </c>
      <c r="K31" s="1">
        <f t="shared" si="14"/>
        <v>43690.522482905173</v>
      </c>
      <c r="L31" s="1">
        <f t="shared" si="8"/>
        <v>43690.522482905173</v>
      </c>
    </row>
    <row r="32" spans="1:12" x14ac:dyDescent="0.3">
      <c r="A32" t="s">
        <v>126</v>
      </c>
      <c r="B32" s="11">
        <v>9.4284752817260006E-3</v>
      </c>
      <c r="C32" s="29">
        <f t="shared" si="9"/>
        <v>28894.718626485665</v>
      </c>
      <c r="D32" s="29">
        <f t="shared" si="10"/>
        <v>23036.333765309468</v>
      </c>
      <c r="E32" s="1">
        <f t="shared" si="11"/>
        <v>46036.165633775789</v>
      </c>
      <c r="F32" s="1">
        <f t="shared" si="5"/>
        <v>46036.165633775789</v>
      </c>
      <c r="G32" s="1">
        <f t="shared" si="6"/>
        <v>46036.165633775789</v>
      </c>
      <c r="H32" s="1">
        <f t="shared" si="7"/>
        <v>46036.165633775789</v>
      </c>
      <c r="I32" s="1">
        <f t="shared" si="12"/>
        <v>43736.182513024643</v>
      </c>
      <c r="J32" s="1">
        <f t="shared" si="13"/>
        <v>41436.199297851381</v>
      </c>
      <c r="K32" s="1">
        <f t="shared" si="14"/>
        <v>41399.697495430359</v>
      </c>
      <c r="L32" s="1">
        <f t="shared" si="8"/>
        <v>41399.697495430359</v>
      </c>
    </row>
    <row r="33" spans="1:12" x14ac:dyDescent="0.3">
      <c r="A33" t="s">
        <v>127</v>
      </c>
      <c r="B33" s="11">
        <v>1.858592042741E-3</v>
      </c>
      <c r="C33" s="29">
        <f t="shared" si="9"/>
        <v>5695.8832167182936</v>
      </c>
      <c r="D33" s="29">
        <f t="shared" si="10"/>
        <v>4541.0467070018294</v>
      </c>
      <c r="E33" s="1">
        <f t="shared" si="11"/>
        <v>9074.8979626724013</v>
      </c>
      <c r="F33" s="1">
        <f t="shared" si="5"/>
        <v>9074.8979626724013</v>
      </c>
      <c r="G33" s="1">
        <f t="shared" si="6"/>
        <v>9074.8979626724013</v>
      </c>
      <c r="H33" s="1">
        <f t="shared" si="7"/>
        <v>9074.8979626724013</v>
      </c>
      <c r="I33" s="1">
        <f t="shared" si="12"/>
        <v>8621.5128501344425</v>
      </c>
      <c r="J33" s="1">
        <f t="shared" si="13"/>
        <v>8168.1277189834873</v>
      </c>
      <c r="K33" s="1">
        <f t="shared" si="14"/>
        <v>8160.9322862652289</v>
      </c>
      <c r="L33" s="1">
        <f t="shared" si="8"/>
        <v>8160.9322862652289</v>
      </c>
    </row>
    <row r="34" spans="1:12" x14ac:dyDescent="0.3">
      <c r="A34" t="s">
        <v>128</v>
      </c>
      <c r="B34" s="11">
        <v>1.0745949597289999E-3</v>
      </c>
      <c r="C34" s="29">
        <f t="shared" si="9"/>
        <v>3293.2280216070135</v>
      </c>
      <c r="D34" s="29">
        <f t="shared" si="10"/>
        <v>2625.528244510057</v>
      </c>
      <c r="E34" s="1">
        <f t="shared" si="11"/>
        <v>5246.8962453756067</v>
      </c>
      <c r="F34" s="1">
        <f t="shared" si="5"/>
        <v>5246.8962453756067</v>
      </c>
      <c r="G34" s="1">
        <f t="shared" si="6"/>
        <v>5246.8962453756067</v>
      </c>
      <c r="H34" s="1">
        <f t="shared" si="7"/>
        <v>5246.8962453756067</v>
      </c>
      <c r="I34" s="1">
        <f t="shared" si="12"/>
        <v>4984.7594528221753</v>
      </c>
      <c r="J34" s="1">
        <f t="shared" si="13"/>
        <v>4722.6226495071396</v>
      </c>
      <c r="K34" s="1">
        <f t="shared" si="14"/>
        <v>4718.4624166242384</v>
      </c>
      <c r="L34" s="1">
        <f t="shared" si="8"/>
        <v>4718.4624166242384</v>
      </c>
    </row>
    <row r="35" spans="1:12" x14ac:dyDescent="0.3">
      <c r="A35" t="s">
        <v>85</v>
      </c>
      <c r="B35" s="11">
        <v>5.7726424449150004E-3</v>
      </c>
      <c r="C35" s="29">
        <f t="shared" si="9"/>
        <v>17690.970617530493</v>
      </c>
      <c r="D35" s="29">
        <f t="shared" si="10"/>
        <v>14104.138166071563</v>
      </c>
      <c r="E35" s="1">
        <f t="shared" si="11"/>
        <v>28185.927819500259</v>
      </c>
      <c r="F35" s="1">
        <f t="shared" si="5"/>
        <v>28185.927819500259</v>
      </c>
      <c r="G35" s="1">
        <f t="shared" si="6"/>
        <v>28185.927819500259</v>
      </c>
      <c r="H35" s="1">
        <f t="shared" si="7"/>
        <v>28185.927819500259</v>
      </c>
      <c r="I35" s="1">
        <f t="shared" si="12"/>
        <v>26777.748894624758</v>
      </c>
      <c r="J35" s="1">
        <f t="shared" si="13"/>
        <v>25369.569911938735</v>
      </c>
      <c r="K35" s="1">
        <f t="shared" si="14"/>
        <v>25347.221457106392</v>
      </c>
      <c r="L35" s="1">
        <f t="shared" si="8"/>
        <v>25347.221457106392</v>
      </c>
    </row>
    <row r="36" spans="1:12" x14ac:dyDescent="0.3">
      <c r="A36" t="s">
        <v>86</v>
      </c>
      <c r="B36" s="11">
        <v>2.8109947191430002E-3</v>
      </c>
      <c r="C36" s="29">
        <f t="shared" si="9"/>
        <v>8614.6380027742107</v>
      </c>
      <c r="D36" s="29">
        <f t="shared" si="10"/>
        <v>6868.0259138194706</v>
      </c>
      <c r="E36" s="1">
        <f t="shared" si="11"/>
        <v>13725.16919431819</v>
      </c>
      <c r="F36" s="1">
        <f t="shared" si="5"/>
        <v>13725.16919431819</v>
      </c>
      <c r="G36" s="1">
        <f t="shared" si="6"/>
        <v>13725.16919431819</v>
      </c>
      <c r="H36" s="1">
        <f t="shared" si="7"/>
        <v>13725.16919431819</v>
      </c>
      <c r="I36" s="1">
        <f t="shared" si="12"/>
        <v>13039.454885973948</v>
      </c>
      <c r="J36" s="1">
        <f t="shared" si="13"/>
        <v>12353.740549478809</v>
      </c>
      <c r="K36" s="1">
        <f t="shared" si="14"/>
        <v>12342.85794430896</v>
      </c>
      <c r="L36" s="1">
        <f t="shared" si="8"/>
        <v>12342.85794430896</v>
      </c>
    </row>
    <row r="37" spans="1:12" x14ac:dyDescent="0.3">
      <c r="A37" t="s">
        <v>129</v>
      </c>
      <c r="B37" s="11">
        <v>1.7390652700249999E-3</v>
      </c>
      <c r="C37" s="29">
        <f t="shared" si="9"/>
        <v>5329.5787652812123</v>
      </c>
      <c r="D37" s="29">
        <f t="shared" si="10"/>
        <v>4249.0102379119926</v>
      </c>
      <c r="E37" s="1">
        <f t="shared" si="11"/>
        <v>8491.2877667492758</v>
      </c>
      <c r="F37" s="1">
        <f t="shared" si="5"/>
        <v>8491.2877667492758</v>
      </c>
      <c r="G37" s="1">
        <f t="shared" si="6"/>
        <v>8491.2877667492758</v>
      </c>
      <c r="H37" s="1">
        <f t="shared" si="7"/>
        <v>8491.2877667492758</v>
      </c>
      <c r="I37" s="1">
        <f t="shared" si="12"/>
        <v>8067.0600260567398</v>
      </c>
      <c r="J37" s="1">
        <f t="shared" si="13"/>
        <v>7642.8322679482162</v>
      </c>
      <c r="K37" s="1">
        <f t="shared" si="14"/>
        <v>7636.0995762894963</v>
      </c>
      <c r="L37" s="1">
        <f t="shared" si="8"/>
        <v>7636.0995762894963</v>
      </c>
    </row>
    <row r="38" spans="1:12" x14ac:dyDescent="0.3">
      <c r="A38" t="s">
        <v>130</v>
      </c>
      <c r="B38" s="11">
        <v>1.1394859174804E-2</v>
      </c>
      <c r="C38" s="29">
        <f t="shared" si="9"/>
        <v>34920.943186066943</v>
      </c>
      <c r="D38" s="29">
        <f t="shared" si="10"/>
        <v>27840.745329018948</v>
      </c>
      <c r="E38" s="1">
        <f t="shared" si="11"/>
        <v>55637.375998804819</v>
      </c>
      <c r="F38" s="1">
        <f t="shared" si="5"/>
        <v>55637.375998804819</v>
      </c>
      <c r="G38" s="1">
        <f t="shared" si="6"/>
        <v>55637.375998804819</v>
      </c>
      <c r="H38" s="1">
        <f t="shared" si="7"/>
        <v>55637.375998804819</v>
      </c>
      <c r="I38" s="1">
        <f t="shared" si="12"/>
        <v>52857.713011706452</v>
      </c>
      <c r="J38" s="1">
        <f t="shared" si="13"/>
        <v>50078.049910493493</v>
      </c>
      <c r="K38" s="1">
        <f t="shared" si="14"/>
        <v>50033.935365375022</v>
      </c>
      <c r="L38" s="1">
        <f t="shared" si="8"/>
        <v>50033.935365375022</v>
      </c>
    </row>
    <row r="39" spans="1:12" x14ac:dyDescent="0.3">
      <c r="A39" t="s">
        <v>131</v>
      </c>
      <c r="B39" s="11">
        <v>4.4207140602835003E-2</v>
      </c>
      <c r="C39" s="29">
        <f t="shared" si="9"/>
        <v>135478.203085088</v>
      </c>
      <c r="D39" s="29">
        <f t="shared" si="10"/>
        <v>108010.08809034558</v>
      </c>
      <c r="E39" s="1">
        <f t="shared" si="11"/>
        <v>215849.03032329652</v>
      </c>
      <c r="F39" s="1">
        <f t="shared" si="5"/>
        <v>215849.03032329652</v>
      </c>
      <c r="G39" s="1">
        <f t="shared" si="6"/>
        <v>215849.03032329652</v>
      </c>
      <c r="H39" s="1">
        <f t="shared" si="7"/>
        <v>215849.03032329652</v>
      </c>
      <c r="I39" s="1">
        <f t="shared" si="12"/>
        <v>205065.13640990225</v>
      </c>
      <c r="J39" s="1">
        <f t="shared" si="13"/>
        <v>194281.24205379255</v>
      </c>
      <c r="K39" s="1">
        <f t="shared" si="14"/>
        <v>194110.09663911341</v>
      </c>
      <c r="L39" s="1">
        <f t="shared" si="8"/>
        <v>194110.09663911341</v>
      </c>
    </row>
    <row r="40" spans="1:12" x14ac:dyDescent="0.3">
      <c r="A40" t="s">
        <v>132</v>
      </c>
      <c r="B40" s="11">
        <v>2.2139632577780001E-3</v>
      </c>
      <c r="C40" s="29">
        <f t="shared" si="9"/>
        <v>6784.9618810436141</v>
      </c>
      <c r="D40" s="29">
        <f t="shared" si="10"/>
        <v>5409.3154010973249</v>
      </c>
      <c r="E40" s="1">
        <f t="shared" si="11"/>
        <v>10810.059547984909</v>
      </c>
      <c r="F40" s="1">
        <f t="shared" si="5"/>
        <v>10810.059547984909</v>
      </c>
      <c r="G40" s="1">
        <f t="shared" si="6"/>
        <v>10810.059547984909</v>
      </c>
      <c r="H40" s="1">
        <f t="shared" si="7"/>
        <v>10810.059547984909</v>
      </c>
      <c r="I40" s="1">
        <f t="shared" si="12"/>
        <v>10269.985148816473</v>
      </c>
      <c r="J40" s="1">
        <f t="shared" si="13"/>
        <v>9729.91072747615</v>
      </c>
      <c r="K40" s="1">
        <f t="shared" si="14"/>
        <v>9721.3394954382984</v>
      </c>
      <c r="L40" s="1">
        <f t="shared" si="8"/>
        <v>9721.3394954382984</v>
      </c>
    </row>
    <row r="41" spans="1:12" x14ac:dyDescent="0.3">
      <c r="A41" t="s">
        <v>133</v>
      </c>
      <c r="B41" s="11">
        <v>6.0217794723449996E-3</v>
      </c>
      <c r="C41" s="29">
        <f t="shared" si="9"/>
        <v>18454.481587430499</v>
      </c>
      <c r="D41" s="29">
        <f t="shared" si="10"/>
        <v>14712.847797871531</v>
      </c>
      <c r="E41" s="1">
        <f t="shared" si="11"/>
        <v>29402.382560862679</v>
      </c>
      <c r="F41" s="1">
        <f t="shared" si="5"/>
        <v>29402.382560862679</v>
      </c>
      <c r="G41" s="1">
        <f t="shared" si="6"/>
        <v>29402.382560862679</v>
      </c>
      <c r="H41" s="1">
        <f t="shared" si="7"/>
        <v>29402.382560862679</v>
      </c>
      <c r="I41" s="1">
        <f t="shared" si="12"/>
        <v>27933.429126777435</v>
      </c>
      <c r="J41" s="1">
        <f t="shared" si="13"/>
        <v>26464.475632386664</v>
      </c>
      <c r="K41" s="1">
        <f t="shared" si="14"/>
        <v>26441.162657811812</v>
      </c>
      <c r="L41" s="1">
        <f t="shared" si="8"/>
        <v>26441.162657811812</v>
      </c>
    </row>
    <row r="42" spans="1:12" x14ac:dyDescent="0.3">
      <c r="A42" t="s">
        <v>87</v>
      </c>
      <c r="B42" s="11">
        <v>1.1502115379896E-2</v>
      </c>
      <c r="C42" s="29">
        <f t="shared" si="9"/>
        <v>35249.642978395474</v>
      </c>
      <c r="D42" s="29">
        <f t="shared" si="10"/>
        <v>28102.801458464251</v>
      </c>
      <c r="E42" s="1">
        <f t="shared" si="11"/>
        <v>56161.073020362011</v>
      </c>
      <c r="F42" s="1">
        <f t="shared" si="5"/>
        <v>56161.073020362011</v>
      </c>
      <c r="G42" s="1">
        <f t="shared" si="6"/>
        <v>56161.073020362011</v>
      </c>
      <c r="H42" s="1">
        <f t="shared" si="7"/>
        <v>56161.073020362011</v>
      </c>
      <c r="I42" s="1">
        <f t="shared" si="12"/>
        <v>53355.245944804352</v>
      </c>
      <c r="J42" s="1">
        <f t="shared" si="13"/>
        <v>50549.418754057966</v>
      </c>
      <c r="K42" s="1">
        <f t="shared" si="14"/>
        <v>50504.888972680208</v>
      </c>
      <c r="L42" s="1">
        <f t="shared" si="8"/>
        <v>50504.888972680208</v>
      </c>
    </row>
    <row r="43" spans="1:12" x14ac:dyDescent="0.3">
      <c r="A43" t="s">
        <v>88</v>
      </c>
      <c r="B43" s="11">
        <v>3.657951576014E-3</v>
      </c>
      <c r="C43" s="29">
        <f t="shared" si="9"/>
        <v>11210.241145043914</v>
      </c>
      <c r="D43" s="29">
        <f t="shared" si="10"/>
        <v>8937.3722563307583</v>
      </c>
      <c r="E43" s="1">
        <f t="shared" si="11"/>
        <v>17860.582925862465</v>
      </c>
      <c r="F43" s="1">
        <f t="shared" si="5"/>
        <v>17860.582925862465</v>
      </c>
      <c r="G43" s="1">
        <f t="shared" si="6"/>
        <v>17860.582925862465</v>
      </c>
      <c r="H43" s="1">
        <f t="shared" si="7"/>
        <v>17860.582925862465</v>
      </c>
      <c r="I43" s="1">
        <f t="shared" si="12"/>
        <v>16968.261884552259</v>
      </c>
      <c r="J43" s="1">
        <f t="shared" si="13"/>
        <v>16075.940806609251</v>
      </c>
      <c r="K43" s="1">
        <f t="shared" si="14"/>
        <v>16061.779256443007</v>
      </c>
      <c r="L43" s="1">
        <f t="shared" si="8"/>
        <v>16061.779256443007</v>
      </c>
    </row>
    <row r="44" spans="1:12" x14ac:dyDescent="0.3">
      <c r="A44" t="s">
        <v>89</v>
      </c>
      <c r="B44" s="11">
        <v>2.5521715726589999E-3</v>
      </c>
      <c r="C44" s="29">
        <f t="shared" si="9"/>
        <v>7821.442733315137</v>
      </c>
      <c r="D44" s="29">
        <f t="shared" si="10"/>
        <v>6235.6504543271976</v>
      </c>
      <c r="E44" s="1">
        <f t="shared" si="11"/>
        <v>12461.420296923698</v>
      </c>
      <c r="F44" s="1">
        <f t="shared" si="5"/>
        <v>12461.420296923698</v>
      </c>
      <c r="G44" s="1">
        <f t="shared" ref="G44:G75" si="15">$G$4*$B44</f>
        <v>12461.420296923698</v>
      </c>
      <c r="H44" s="1">
        <f t="shared" ref="H44:H75" si="16">$H$4*$B44</f>
        <v>12461.420296923698</v>
      </c>
      <c r="I44" s="1">
        <f t="shared" si="12"/>
        <v>11838.843330555277</v>
      </c>
      <c r="J44" s="1">
        <f t="shared" si="13"/>
        <v>11216.26633862796</v>
      </c>
      <c r="K44" s="1">
        <f t="shared" si="14"/>
        <v>11206.385752456163</v>
      </c>
      <c r="L44" s="1">
        <f t="shared" ref="L44:L75" si="17">$L$4*$B44</f>
        <v>11206.385752456163</v>
      </c>
    </row>
    <row r="45" spans="1:12" x14ac:dyDescent="0.3">
      <c r="A45" t="s">
        <v>90</v>
      </c>
      <c r="B45" s="11">
        <v>1.973054822135E-3</v>
      </c>
      <c r="C45" s="29">
        <f t="shared" si="9"/>
        <v>6046.6684396700239</v>
      </c>
      <c r="D45" s="29">
        <f t="shared" si="10"/>
        <v>4820.7104607941037</v>
      </c>
      <c r="E45" s="1">
        <f t="shared" ref="E45:E76" si="18">$E$4*$B45</f>
        <v>9633.7823330114279</v>
      </c>
      <c r="F45" s="1">
        <f t="shared" si="5"/>
        <v>9633.7823330114279</v>
      </c>
      <c r="G45" s="1">
        <f t="shared" si="15"/>
        <v>9633.7823330114279</v>
      </c>
      <c r="H45" s="1">
        <f t="shared" si="16"/>
        <v>9633.7823330114279</v>
      </c>
      <c r="I45" s="1">
        <f t="shared" si="12"/>
        <v>9152.4751596212009</v>
      </c>
      <c r="J45" s="1">
        <f t="shared" si="13"/>
        <v>8671.167966471683</v>
      </c>
      <c r="K45" s="1">
        <f t="shared" ref="K45:K76" si="19">$K$4*$B45</f>
        <v>8663.529397654198</v>
      </c>
      <c r="L45" s="1">
        <f t="shared" si="17"/>
        <v>8663.529397654198</v>
      </c>
    </row>
    <row r="46" spans="1:12" x14ac:dyDescent="0.3">
      <c r="A46" t="s">
        <v>134</v>
      </c>
      <c r="B46" s="11">
        <v>2.1694093353579998E-3</v>
      </c>
      <c r="C46" s="29">
        <f t="shared" si="9"/>
        <v>6648.4209225572158</v>
      </c>
      <c r="D46" s="29">
        <f t="shared" si="10"/>
        <v>5300.4580305519421</v>
      </c>
      <c r="E46" s="1">
        <f t="shared" si="18"/>
        <v>10592.517295300968</v>
      </c>
      <c r="F46" s="1">
        <f t="shared" si="5"/>
        <v>10592.517295300968</v>
      </c>
      <c r="G46" s="1">
        <f t="shared" si="15"/>
        <v>10592.517295300968</v>
      </c>
      <c r="H46" s="1">
        <f t="shared" si="16"/>
        <v>10592.517295300968</v>
      </c>
      <c r="I46" s="1">
        <f t="shared" si="12"/>
        <v>10063.311384034056</v>
      </c>
      <c r="J46" s="1">
        <f t="shared" si="13"/>
        <v>9534.1054510414451</v>
      </c>
      <c r="K46" s="1">
        <f t="shared" si="19"/>
        <v>9525.7067069642289</v>
      </c>
      <c r="L46" s="1">
        <f t="shared" si="17"/>
        <v>9525.7067069642289</v>
      </c>
    </row>
    <row r="47" spans="1:12" x14ac:dyDescent="0.3">
      <c r="A47" t="s">
        <v>135</v>
      </c>
      <c r="B47" s="11">
        <v>2.3295911053160001E-3</v>
      </c>
      <c r="C47" s="29">
        <f t="shared" si="9"/>
        <v>7139.3175981840286</v>
      </c>
      <c r="D47" s="29">
        <f t="shared" si="10"/>
        <v>5691.8257337713976</v>
      </c>
      <c r="E47" s="1">
        <f t="shared" si="18"/>
        <v>11374.632565581227</v>
      </c>
      <c r="F47" s="1">
        <f t="shared" si="5"/>
        <v>11374.632565581227</v>
      </c>
      <c r="G47" s="1">
        <f t="shared" si="15"/>
        <v>11374.632565581227</v>
      </c>
      <c r="H47" s="1">
        <f t="shared" si="16"/>
        <v>11374.632565581227</v>
      </c>
      <c r="I47" s="1">
        <f t="shared" si="12"/>
        <v>10806.35189873114</v>
      </c>
      <c r="J47" s="1">
        <f t="shared" si="13"/>
        <v>10238.071208551204</v>
      </c>
      <c r="K47" s="1">
        <f t="shared" si="19"/>
        <v>10229.052329919488</v>
      </c>
      <c r="L47" s="1">
        <f t="shared" si="17"/>
        <v>10229.052329919488</v>
      </c>
    </row>
    <row r="48" spans="1:12" x14ac:dyDescent="0.3">
      <c r="A48" t="s">
        <v>136</v>
      </c>
      <c r="B48" s="11">
        <v>3.507169823793E-3</v>
      </c>
      <c r="C48" s="29">
        <f t="shared" si="9"/>
        <v>10748.151976408291</v>
      </c>
      <c r="D48" s="29">
        <f t="shared" si="10"/>
        <v>8568.9713573419995</v>
      </c>
      <c r="E48" s="1">
        <f t="shared" si="18"/>
        <v>17124.364872318798</v>
      </c>
      <c r="F48" s="1">
        <f t="shared" si="5"/>
        <v>17124.364872318798</v>
      </c>
      <c r="G48" s="1">
        <f t="shared" si="15"/>
        <v>17124.364872318798</v>
      </c>
      <c r="H48" s="1">
        <f t="shared" si="16"/>
        <v>17124.364872318798</v>
      </c>
      <c r="I48" s="1">
        <f t="shared" si="12"/>
        <v>16268.825545407075</v>
      </c>
      <c r="J48" s="1">
        <f t="shared" si="13"/>
        <v>15413.28618337256</v>
      </c>
      <c r="K48" s="1">
        <f t="shared" si="19"/>
        <v>15399.708376130153</v>
      </c>
      <c r="L48" s="1">
        <f t="shared" si="17"/>
        <v>15399.708376130153</v>
      </c>
    </row>
    <row r="49" spans="1:12" x14ac:dyDescent="0.3">
      <c r="A49" t="s">
        <v>137</v>
      </c>
      <c r="B49" s="11">
        <v>5.6165423870890002E-3</v>
      </c>
      <c r="C49" s="29">
        <f t="shared" si="9"/>
        <v>17212.582849234332</v>
      </c>
      <c r="D49" s="29">
        <f t="shared" si="10"/>
        <v>13722.743197594162</v>
      </c>
      <c r="E49" s="1">
        <f t="shared" si="18"/>
        <v>27423.742216548326</v>
      </c>
      <c r="F49" s="1">
        <f t="shared" si="5"/>
        <v>27423.742216548326</v>
      </c>
      <c r="G49" s="1">
        <f t="shared" si="15"/>
        <v>27423.742216548326</v>
      </c>
      <c r="H49" s="1">
        <f t="shared" si="16"/>
        <v>27423.742216548326</v>
      </c>
      <c r="I49" s="1">
        <f t="shared" si="12"/>
        <v>26053.642354025986</v>
      </c>
      <c r="J49" s="1">
        <f t="shared" si="13"/>
        <v>24683.542435256397</v>
      </c>
      <c r="K49" s="1">
        <f t="shared" si="19"/>
        <v>24661.798312863652</v>
      </c>
      <c r="L49" s="1">
        <f t="shared" si="17"/>
        <v>24661.798312863652</v>
      </c>
    </row>
    <row r="50" spans="1:12" x14ac:dyDescent="0.3">
      <c r="A50" t="s">
        <v>138</v>
      </c>
      <c r="B50" s="11">
        <v>7.6455649847700002E-4</v>
      </c>
      <c r="C50" s="29">
        <f t="shared" si="9"/>
        <v>2343.0771399869309</v>
      </c>
      <c r="D50" s="29">
        <f t="shared" si="10"/>
        <v>1868.0198181660069</v>
      </c>
      <c r="E50" s="1">
        <f t="shared" si="18"/>
        <v>3733.0796919503114</v>
      </c>
      <c r="F50" s="1">
        <f t="shared" si="5"/>
        <v>3733.0796919503114</v>
      </c>
      <c r="G50" s="1">
        <f t="shared" si="15"/>
        <v>3733.0796919503114</v>
      </c>
      <c r="H50" s="1">
        <f t="shared" si="16"/>
        <v>3733.0796919503114</v>
      </c>
      <c r="I50" s="1">
        <f t="shared" si="12"/>
        <v>3546.5737099315734</v>
      </c>
      <c r="J50" s="1">
        <f t="shared" si="13"/>
        <v>3360.0677202561324</v>
      </c>
      <c r="K50" s="1">
        <f t="shared" si="19"/>
        <v>3357.1077835311344</v>
      </c>
      <c r="L50" s="1">
        <f t="shared" si="17"/>
        <v>3357.1077835311344</v>
      </c>
    </row>
    <row r="51" spans="1:12" x14ac:dyDescent="0.3">
      <c r="A51" t="s">
        <v>139</v>
      </c>
      <c r="B51" s="11">
        <v>0.190624622261821</v>
      </c>
      <c r="C51" s="29">
        <f t="shared" si="9"/>
        <v>584192.52943378524</v>
      </c>
      <c r="D51" s="29">
        <f t="shared" si="10"/>
        <v>465747.88511355879</v>
      </c>
      <c r="E51" s="1">
        <f t="shared" si="18"/>
        <v>930757.77600327414</v>
      </c>
      <c r="F51" s="1">
        <f t="shared" si="5"/>
        <v>930757.77600327414</v>
      </c>
      <c r="G51" s="1">
        <f t="shared" si="15"/>
        <v>930757.77600327414</v>
      </c>
      <c r="H51" s="1">
        <f t="shared" si="16"/>
        <v>930757.77600327414</v>
      </c>
      <c r="I51" s="1">
        <f t="shared" si="12"/>
        <v>884256.78825061908</v>
      </c>
      <c r="J51" s="1">
        <f t="shared" si="13"/>
        <v>837755.79858894064</v>
      </c>
      <c r="K51" s="1">
        <f t="shared" si="19"/>
        <v>837017.8062741207</v>
      </c>
      <c r="L51" s="1">
        <f t="shared" si="17"/>
        <v>837017.8062741207</v>
      </c>
    </row>
    <row r="52" spans="1:12" x14ac:dyDescent="0.3">
      <c r="A52" t="s">
        <v>140</v>
      </c>
      <c r="B52" s="11">
        <v>3.0990192734519999E-3</v>
      </c>
      <c r="C52" s="29">
        <f t="shared" si="9"/>
        <v>9497.3245672081975</v>
      </c>
      <c r="D52" s="29">
        <f t="shared" si="10"/>
        <v>7571.7483681304493</v>
      </c>
      <c r="E52" s="1">
        <f t="shared" si="18"/>
        <v>15131.499029478582</v>
      </c>
      <c r="F52" s="1">
        <f t="shared" si="5"/>
        <v>15131.499029478582</v>
      </c>
      <c r="G52" s="1">
        <f t="shared" si="15"/>
        <v>15131.499029478582</v>
      </c>
      <c r="H52" s="1">
        <f t="shared" si="16"/>
        <v>15131.499029478582</v>
      </c>
      <c r="I52" s="1">
        <f t="shared" si="12"/>
        <v>14375.52398506851</v>
      </c>
      <c r="J52" s="1">
        <f t="shared" si="13"/>
        <v>13619.548909623096</v>
      </c>
      <c r="K52" s="1">
        <f t="shared" si="19"/>
        <v>13607.551233876124</v>
      </c>
      <c r="L52" s="1">
        <f t="shared" si="17"/>
        <v>13607.551233876124</v>
      </c>
    </row>
    <row r="53" spans="1:12" x14ac:dyDescent="0.3">
      <c r="A53" t="s">
        <v>141</v>
      </c>
      <c r="B53" s="11">
        <v>4.5823687751919999E-3</v>
      </c>
      <c r="C53" s="29">
        <f t="shared" si="9"/>
        <v>14043.231004549863</v>
      </c>
      <c r="D53" s="29">
        <f t="shared" si="10"/>
        <v>11195.975318050683</v>
      </c>
      <c r="E53" s="1">
        <f t="shared" si="18"/>
        <v>22374.210211766425</v>
      </c>
      <c r="F53" s="1">
        <f t="shared" si="5"/>
        <v>22374.210211766425</v>
      </c>
      <c r="G53" s="1">
        <f t="shared" si="15"/>
        <v>22374.210211766425</v>
      </c>
      <c r="H53" s="1">
        <f t="shared" si="16"/>
        <v>22374.210211766425</v>
      </c>
      <c r="I53" s="1">
        <f t="shared" si="12"/>
        <v>21256.386754518167</v>
      </c>
      <c r="J53" s="1">
        <f t="shared" si="13"/>
        <v>20138.563251379459</v>
      </c>
      <c r="K53" s="1">
        <f t="shared" si="19"/>
        <v>20120.822872934972</v>
      </c>
      <c r="L53" s="1">
        <f t="shared" si="17"/>
        <v>20120.822872934972</v>
      </c>
    </row>
    <row r="54" spans="1:12" x14ac:dyDescent="0.3">
      <c r="A54" t="s">
        <v>91</v>
      </c>
      <c r="B54" s="11">
        <v>2.1934005202969998E-3</v>
      </c>
      <c r="C54" s="29">
        <f t="shared" si="9"/>
        <v>6721.9448506171384</v>
      </c>
      <c r="D54" s="29">
        <f t="shared" si="10"/>
        <v>5359.0750314101015</v>
      </c>
      <c r="E54" s="1">
        <f t="shared" si="18"/>
        <v>10709.658416277654</v>
      </c>
      <c r="F54" s="1">
        <f t="shared" si="5"/>
        <v>10709.658416277654</v>
      </c>
      <c r="G54" s="1">
        <f t="shared" si="15"/>
        <v>10709.658416277654</v>
      </c>
      <c r="H54" s="1">
        <f t="shared" si="16"/>
        <v>10709.658416277654</v>
      </c>
      <c r="I54" s="1">
        <f t="shared" si="12"/>
        <v>10174.600093167071</v>
      </c>
      <c r="J54" s="1">
        <f t="shared" si="13"/>
        <v>9639.5417480905289</v>
      </c>
      <c r="K54" s="1">
        <f t="shared" si="19"/>
        <v>9631.0501235139418</v>
      </c>
      <c r="L54" s="1">
        <f t="shared" si="17"/>
        <v>9631.0501235139418</v>
      </c>
    </row>
    <row r="55" spans="1:12" x14ac:dyDescent="0.3">
      <c r="A55" t="s">
        <v>142</v>
      </c>
      <c r="B55" s="11">
        <v>7.7129927075369996E-3</v>
      </c>
      <c r="C55" s="29">
        <f t="shared" si="9"/>
        <v>23637.411924319036</v>
      </c>
      <c r="D55" s="29">
        <f t="shared" si="10"/>
        <v>18844.942478090041</v>
      </c>
      <c r="E55" s="1">
        <f t="shared" si="18"/>
        <v>37660.024469118289</v>
      </c>
      <c r="F55" s="1">
        <f t="shared" si="5"/>
        <v>37660.024469118289</v>
      </c>
      <c r="G55" s="1">
        <f t="shared" si="15"/>
        <v>37660.024469118289</v>
      </c>
      <c r="H55" s="1">
        <f t="shared" si="16"/>
        <v>37660.024469118289</v>
      </c>
      <c r="I55" s="1">
        <f t="shared" si="12"/>
        <v>35778.516324085074</v>
      </c>
      <c r="J55" s="1">
        <f t="shared" si="13"/>
        <v>33897.008101809566</v>
      </c>
      <c r="K55" s="1">
        <f t="shared" si="19"/>
        <v>33867.147691990067</v>
      </c>
      <c r="L55" s="1">
        <f t="shared" si="17"/>
        <v>33867.147691990067</v>
      </c>
    </row>
    <row r="56" spans="1:12" x14ac:dyDescent="0.3">
      <c r="A56" t="s">
        <v>143</v>
      </c>
      <c r="B56" s="11">
        <v>1.1406408131328E-2</v>
      </c>
      <c r="C56" s="29">
        <f t="shared" si="9"/>
        <v>34956.336379475142</v>
      </c>
      <c r="D56" s="29">
        <f t="shared" si="10"/>
        <v>27868.962576153655</v>
      </c>
      <c r="E56" s="1">
        <f t="shared" si="18"/>
        <v>55693.765781834387</v>
      </c>
      <c r="F56" s="1">
        <f t="shared" si="5"/>
        <v>55693.765781834387</v>
      </c>
      <c r="G56" s="1">
        <f t="shared" si="15"/>
        <v>55693.765781834387</v>
      </c>
      <c r="H56" s="1">
        <f t="shared" si="16"/>
        <v>55693.765781834387</v>
      </c>
      <c r="I56" s="1">
        <f t="shared" si="12"/>
        <v>52911.285541227495</v>
      </c>
      <c r="J56" s="1">
        <f t="shared" si="13"/>
        <v>50128.805186390353</v>
      </c>
      <c r="K56" s="1">
        <f t="shared" si="19"/>
        <v>50084.645930147693</v>
      </c>
      <c r="L56" s="1">
        <f t="shared" si="17"/>
        <v>50084.645930147693</v>
      </c>
    </row>
    <row r="57" spans="1:12" x14ac:dyDescent="0.3">
      <c r="A57" t="s">
        <v>144</v>
      </c>
      <c r="B57" s="11">
        <v>1.4089504435310001E-3</v>
      </c>
      <c r="C57" s="29">
        <f t="shared" si="9"/>
        <v>4317.9014006003445</v>
      </c>
      <c r="D57" s="29">
        <f t="shared" si="10"/>
        <v>3442.4497817656961</v>
      </c>
      <c r="E57" s="1">
        <f t="shared" si="18"/>
        <v>6879.444878419521</v>
      </c>
      <c r="F57" s="1">
        <f t="shared" si="5"/>
        <v>6879.444878419521</v>
      </c>
      <c r="G57" s="1">
        <f t="shared" si="15"/>
        <v>6879.444878419521</v>
      </c>
      <c r="H57" s="1">
        <f t="shared" si="16"/>
        <v>6879.444878419521</v>
      </c>
      <c r="I57" s="1">
        <f t="shared" si="12"/>
        <v>6535.7453786311607</v>
      </c>
      <c r="J57" s="1">
        <f t="shared" si="13"/>
        <v>6192.0458647327696</v>
      </c>
      <c r="K57" s="1">
        <f t="shared" si="19"/>
        <v>6186.5911937309311</v>
      </c>
      <c r="L57" s="1">
        <f t="shared" si="17"/>
        <v>6186.5911937309311</v>
      </c>
    </row>
    <row r="58" spans="1:12" x14ac:dyDescent="0.3">
      <c r="A58" t="s">
        <v>145</v>
      </c>
      <c r="B58" s="11">
        <v>3.0789667499869998E-3</v>
      </c>
      <c r="C58" s="29">
        <f t="shared" si="9"/>
        <v>9435.8711501965226</v>
      </c>
      <c r="D58" s="29">
        <f t="shared" si="10"/>
        <v>7522.7545902847614</v>
      </c>
      <c r="E58" s="1">
        <f t="shared" si="18"/>
        <v>15033.589106184927</v>
      </c>
      <c r="F58" s="1">
        <f t="shared" si="5"/>
        <v>15033.589106184927</v>
      </c>
      <c r="G58" s="1">
        <f t="shared" si="15"/>
        <v>15033.589106184927</v>
      </c>
      <c r="H58" s="1">
        <f t="shared" si="16"/>
        <v>15033.589106184927</v>
      </c>
      <c r="I58" s="1">
        <f t="shared" si="12"/>
        <v>14282.505676179078</v>
      </c>
      <c r="J58" s="1">
        <f t="shared" si="13"/>
        <v>13531.422215338707</v>
      </c>
      <c r="K58" s="1">
        <f t="shared" si="19"/>
        <v>13519.502171788637</v>
      </c>
      <c r="L58" s="1">
        <f t="shared" si="17"/>
        <v>13519.502171788637</v>
      </c>
    </row>
    <row r="59" spans="1:12" x14ac:dyDescent="0.3">
      <c r="A59" t="s">
        <v>146</v>
      </c>
      <c r="B59" s="11">
        <v>1.5811675422520001E-3</v>
      </c>
      <c r="C59" s="29">
        <f t="shared" si="9"/>
        <v>4845.6818170010383</v>
      </c>
      <c r="D59" s="29">
        <f t="shared" si="10"/>
        <v>3863.223072004831</v>
      </c>
      <c r="E59" s="1">
        <f t="shared" si="18"/>
        <v>7720.3247285321377</v>
      </c>
      <c r="F59" s="1">
        <f t="shared" si="5"/>
        <v>7720.3247285321377</v>
      </c>
      <c r="G59" s="1">
        <f t="shared" si="15"/>
        <v>7720.3247285321377</v>
      </c>
      <c r="H59" s="1">
        <f t="shared" si="16"/>
        <v>7720.3247285321377</v>
      </c>
      <c r="I59" s="1">
        <f t="shared" si="12"/>
        <v>7334.6145739637059</v>
      </c>
      <c r="J59" s="1">
        <f t="shared" si="13"/>
        <v>6948.904403560563</v>
      </c>
      <c r="K59" s="1">
        <f t="shared" si="19"/>
        <v>6942.7830039177506</v>
      </c>
      <c r="L59" s="1">
        <f t="shared" si="17"/>
        <v>6942.7830039177506</v>
      </c>
    </row>
    <row r="60" spans="1:12" x14ac:dyDescent="0.3">
      <c r="A60" t="s">
        <v>147</v>
      </c>
      <c r="B60" s="11">
        <v>8.1283450638200004E-4</v>
      </c>
      <c r="C60" s="29">
        <f t="shared" si="9"/>
        <v>2491.0310150918417</v>
      </c>
      <c r="D60" s="29">
        <f t="shared" si="10"/>
        <v>1985.9761441246019</v>
      </c>
      <c r="E60" s="1">
        <f t="shared" si="18"/>
        <v>3968.8054378395718</v>
      </c>
      <c r="F60" s="1">
        <f t="shared" si="5"/>
        <v>3968.8054378395718</v>
      </c>
      <c r="G60" s="1">
        <f t="shared" si="15"/>
        <v>3968.8054378395718</v>
      </c>
      <c r="H60" s="1">
        <f t="shared" si="16"/>
        <v>3968.8054378395718</v>
      </c>
      <c r="I60" s="1">
        <f t="shared" si="12"/>
        <v>3770.5225141662058</v>
      </c>
      <c r="J60" s="1">
        <f t="shared" si="13"/>
        <v>3572.2395823526535</v>
      </c>
      <c r="K60" s="1">
        <f t="shared" si="19"/>
        <v>3569.0927400832088</v>
      </c>
      <c r="L60" s="1">
        <f t="shared" si="17"/>
        <v>3569.0927400832088</v>
      </c>
    </row>
    <row r="61" spans="1:12" x14ac:dyDescent="0.3">
      <c r="A61" t="s">
        <v>148</v>
      </c>
      <c r="B61" s="11">
        <v>2.6125818658850001E-3</v>
      </c>
      <c r="C61" s="29">
        <f t="shared" si="9"/>
        <v>8006.5774844547959</v>
      </c>
      <c r="D61" s="29">
        <f t="shared" si="10"/>
        <v>6383.2492585910823</v>
      </c>
      <c r="E61" s="1">
        <f t="shared" si="18"/>
        <v>12756.384029853802</v>
      </c>
      <c r="F61" s="1">
        <f t="shared" si="5"/>
        <v>12756.384029853802</v>
      </c>
      <c r="G61" s="1">
        <f t="shared" si="15"/>
        <v>12756.384029853802</v>
      </c>
      <c r="H61" s="1">
        <f t="shared" si="16"/>
        <v>12756.384029853802</v>
      </c>
      <c r="I61" s="1">
        <f t="shared" si="12"/>
        <v>12119.070571042246</v>
      </c>
      <c r="J61" s="1">
        <f t="shared" si="13"/>
        <v>11481.757086066813</v>
      </c>
      <c r="K61" s="1">
        <f t="shared" si="19"/>
        <v>11471.642624902332</v>
      </c>
      <c r="L61" s="1">
        <f t="shared" si="17"/>
        <v>11471.642624902332</v>
      </c>
    </row>
    <row r="62" spans="1:12" x14ac:dyDescent="0.3">
      <c r="A62" t="s">
        <v>149</v>
      </c>
      <c r="B62" s="11">
        <v>9.856651334849999E-4</v>
      </c>
      <c r="C62" s="29">
        <f t="shared" si="9"/>
        <v>3020.6916644504145</v>
      </c>
      <c r="D62" s="29">
        <f t="shared" si="10"/>
        <v>2408.248451347918</v>
      </c>
      <c r="E62" s="1">
        <f t="shared" si="18"/>
        <v>4812.6809466743907</v>
      </c>
      <c r="F62" s="1">
        <f t="shared" si="5"/>
        <v>4812.6809466743907</v>
      </c>
      <c r="G62" s="1">
        <f t="shared" si="15"/>
        <v>4812.6809466743907</v>
      </c>
      <c r="H62" s="1">
        <f t="shared" si="16"/>
        <v>4812.6809466743907</v>
      </c>
      <c r="I62" s="1">
        <f t="shared" si="12"/>
        <v>4572.2377040514521</v>
      </c>
      <c r="J62" s="1">
        <f t="shared" si="13"/>
        <v>4331.7944515575018</v>
      </c>
      <c r="K62" s="1">
        <f t="shared" si="19"/>
        <v>4327.978505407068</v>
      </c>
      <c r="L62" s="1">
        <f t="shared" si="17"/>
        <v>4327.978505407068</v>
      </c>
    </row>
    <row r="63" spans="1:12" x14ac:dyDescent="0.3">
      <c r="A63" t="s">
        <v>150</v>
      </c>
      <c r="B63" s="11">
        <v>1.8277503206960001E-3</v>
      </c>
      <c r="C63" s="29">
        <f t="shared" si="9"/>
        <v>5601.3649776798165</v>
      </c>
      <c r="D63" s="29">
        <f t="shared" si="10"/>
        <v>4465.6919776637196</v>
      </c>
      <c r="E63" s="1">
        <f t="shared" si="18"/>
        <v>8924.3079062667402</v>
      </c>
      <c r="F63" s="1">
        <f t="shared" si="5"/>
        <v>8924.3079062667402</v>
      </c>
      <c r="G63" s="1">
        <f t="shared" si="15"/>
        <v>8924.3079062667402</v>
      </c>
      <c r="H63" s="1">
        <f t="shared" si="16"/>
        <v>8924.3079062667402</v>
      </c>
      <c r="I63" s="1">
        <f t="shared" si="12"/>
        <v>8478.4463262193312</v>
      </c>
      <c r="J63" s="1">
        <f t="shared" si="13"/>
        <v>8032.5847278677911</v>
      </c>
      <c r="K63" s="1">
        <f t="shared" si="19"/>
        <v>8025.508697111225</v>
      </c>
      <c r="L63" s="1">
        <f t="shared" si="17"/>
        <v>8025.508697111225</v>
      </c>
    </row>
    <row r="64" spans="1:12" x14ac:dyDescent="0.3">
      <c r="A64" t="s">
        <v>151</v>
      </c>
      <c r="B64" s="11">
        <v>1.123105027592E-3</v>
      </c>
      <c r="C64" s="29">
        <f t="shared" si="9"/>
        <v>3441.893072908555</v>
      </c>
      <c r="D64" s="29">
        <f t="shared" si="10"/>
        <v>2744.0515561674333</v>
      </c>
      <c r="E64" s="1">
        <f t="shared" si="18"/>
        <v>5483.7550642532606</v>
      </c>
      <c r="F64" s="1">
        <f t="shared" si="5"/>
        <v>5483.7550642532606</v>
      </c>
      <c r="G64" s="1">
        <f t="shared" si="15"/>
        <v>5483.7550642532606</v>
      </c>
      <c r="H64" s="1">
        <f t="shared" si="16"/>
        <v>5483.7550642532606</v>
      </c>
      <c r="I64" s="1">
        <f t="shared" si="12"/>
        <v>5209.7847213178666</v>
      </c>
      <c r="J64" s="1">
        <f t="shared" si="13"/>
        <v>4935.8143671350608</v>
      </c>
      <c r="K64" s="1">
        <f t="shared" si="19"/>
        <v>4931.4663303008683</v>
      </c>
      <c r="L64" s="1">
        <f t="shared" si="17"/>
        <v>4931.4663303008683</v>
      </c>
    </row>
    <row r="65" spans="1:12" x14ac:dyDescent="0.3">
      <c r="A65" t="s">
        <v>92</v>
      </c>
      <c r="B65" s="11">
        <v>2.8222496270899999E-3</v>
      </c>
      <c r="C65" s="29">
        <f t="shared" si="9"/>
        <v>8649.1300482617626</v>
      </c>
      <c r="D65" s="29">
        <f t="shared" si="10"/>
        <v>6895.5247201712709</v>
      </c>
      <c r="E65" s="1">
        <f t="shared" si="18"/>
        <v>13780.123234177128</v>
      </c>
      <c r="F65" s="1">
        <f t="shared" si="5"/>
        <v>13780.123234177128</v>
      </c>
      <c r="G65" s="1">
        <f t="shared" si="15"/>
        <v>13780.123234177128</v>
      </c>
      <c r="H65" s="1">
        <f t="shared" si="16"/>
        <v>13780.123234177128</v>
      </c>
      <c r="I65" s="1">
        <f t="shared" si="12"/>
        <v>13091.663402561071</v>
      </c>
      <c r="J65" s="1">
        <f t="shared" si="13"/>
        <v>12403.203542681404</v>
      </c>
      <c r="K65" s="1">
        <f t="shared" si="19"/>
        <v>12392.277364779606</v>
      </c>
      <c r="L65" s="1">
        <f t="shared" si="17"/>
        <v>12392.277364779606</v>
      </c>
    </row>
    <row r="66" spans="1:12" x14ac:dyDescent="0.3">
      <c r="A66" t="s">
        <v>152</v>
      </c>
      <c r="B66" s="11">
        <v>3.2257033474659999E-3</v>
      </c>
      <c r="C66" s="29">
        <f t="shared" si="9"/>
        <v>9885.5634461058362</v>
      </c>
      <c r="D66" s="29">
        <f t="shared" si="10"/>
        <v>7881.2720741947696</v>
      </c>
      <c r="E66" s="1">
        <f t="shared" si="18"/>
        <v>15750.055990196666</v>
      </c>
      <c r="F66" s="1">
        <f t="shared" si="5"/>
        <v>15750.055990196666</v>
      </c>
      <c r="G66" s="1">
        <f t="shared" si="15"/>
        <v>15750.055990196666</v>
      </c>
      <c r="H66" s="1">
        <f t="shared" si="16"/>
        <v>15750.055990196666</v>
      </c>
      <c r="I66" s="1">
        <f t="shared" si="12"/>
        <v>14963.177621209297</v>
      </c>
      <c r="J66" s="1">
        <f t="shared" si="13"/>
        <v>14176.299219917901</v>
      </c>
      <c r="K66" s="1">
        <f t="shared" si="19"/>
        <v>14163.811094029057</v>
      </c>
      <c r="L66" s="1">
        <f t="shared" si="17"/>
        <v>14163.811094029057</v>
      </c>
    </row>
    <row r="67" spans="1:12" x14ac:dyDescent="0.3">
      <c r="A67" t="s">
        <v>153</v>
      </c>
      <c r="B67" s="11">
        <v>1.091919983965E-3</v>
      </c>
      <c r="C67" s="29">
        <f t="shared" si="9"/>
        <v>3346.3226827837275</v>
      </c>
      <c r="D67" s="29">
        <f t="shared" si="10"/>
        <v>2667.8579986714858</v>
      </c>
      <c r="E67" s="1">
        <f t="shared" si="18"/>
        <v>5331.4886806852182</v>
      </c>
      <c r="F67" s="1">
        <f t="shared" si="5"/>
        <v>5331.4886806852182</v>
      </c>
      <c r="G67" s="1">
        <f t="shared" si="15"/>
        <v>5331.4886806852182</v>
      </c>
      <c r="H67" s="1">
        <f t="shared" si="16"/>
        <v>5331.4886806852182</v>
      </c>
      <c r="I67" s="1">
        <f t="shared" si="12"/>
        <v>5065.1256201384203</v>
      </c>
      <c r="J67" s="1">
        <f t="shared" si="13"/>
        <v>4798.7625486565157</v>
      </c>
      <c r="K67" s="1">
        <f t="shared" si="19"/>
        <v>4794.5352429338709</v>
      </c>
      <c r="L67" s="1">
        <f t="shared" si="17"/>
        <v>4794.5352429338709</v>
      </c>
    </row>
    <row r="68" spans="1:12" x14ac:dyDescent="0.3">
      <c r="A68" t="s">
        <v>154</v>
      </c>
      <c r="B68" s="11">
        <v>2.9351181863640002E-3</v>
      </c>
      <c r="C68" s="29">
        <f t="shared" si="9"/>
        <v>8995.0295881714683</v>
      </c>
      <c r="D68" s="29">
        <f t="shared" si="10"/>
        <v>7171.2933598881164</v>
      </c>
      <c r="E68" s="1">
        <f t="shared" si="18"/>
        <v>14331.223548313214</v>
      </c>
      <c r="F68" s="1">
        <f t="shared" si="5"/>
        <v>14331.223548313214</v>
      </c>
      <c r="G68" s="1">
        <f t="shared" si="15"/>
        <v>14331.223548313214</v>
      </c>
      <c r="H68" s="1">
        <f t="shared" si="16"/>
        <v>14331.223548313214</v>
      </c>
      <c r="I68" s="1">
        <f t="shared" si="12"/>
        <v>13615.230550046464</v>
      </c>
      <c r="J68" s="1">
        <f t="shared" si="13"/>
        <v>12899.237522385774</v>
      </c>
      <c r="K68" s="1">
        <f t="shared" si="19"/>
        <v>12887.874380316698</v>
      </c>
      <c r="L68" s="1">
        <f t="shared" si="17"/>
        <v>12887.874380316698</v>
      </c>
    </row>
    <row r="69" spans="1:12" x14ac:dyDescent="0.3">
      <c r="A69" t="s">
        <v>155</v>
      </c>
      <c r="B69" s="11">
        <v>1.4164176879220001E-3</v>
      </c>
      <c r="C69" s="29">
        <f t="shared" si="9"/>
        <v>4340.7856866748207</v>
      </c>
      <c r="D69" s="29">
        <f t="shared" si="10"/>
        <v>3460.6942941559028</v>
      </c>
      <c r="E69" s="1">
        <f t="shared" si="18"/>
        <v>6915.9049941158764</v>
      </c>
      <c r="F69" s="1">
        <f t="shared" si="5"/>
        <v>6915.9049941158764</v>
      </c>
      <c r="G69" s="1">
        <f t="shared" si="15"/>
        <v>6915.9049941158764</v>
      </c>
      <c r="H69" s="1">
        <f t="shared" si="16"/>
        <v>6915.9049941158764</v>
      </c>
      <c r="I69" s="1">
        <f t="shared" si="12"/>
        <v>6570.3839340492486</v>
      </c>
      <c r="J69" s="1">
        <f t="shared" si="13"/>
        <v>6224.8628597978086</v>
      </c>
      <c r="K69" s="1">
        <f t="shared" si="19"/>
        <v>6219.3792797866918</v>
      </c>
      <c r="L69" s="1">
        <f t="shared" si="17"/>
        <v>6219.3792797866918</v>
      </c>
    </row>
    <row r="70" spans="1:12" x14ac:dyDescent="0.3">
      <c r="A70" t="s">
        <v>93</v>
      </c>
      <c r="B70" s="11">
        <v>3.69858432093E-3</v>
      </c>
      <c r="C70" s="29">
        <f t="shared" si="9"/>
        <v>11334.765174252023</v>
      </c>
      <c r="D70" s="29">
        <f t="shared" si="10"/>
        <v>9036.6491219656345</v>
      </c>
      <c r="E70" s="1">
        <f t="shared" si="18"/>
        <v>18058.97934937894</v>
      </c>
      <c r="F70" s="1">
        <f t="shared" si="5"/>
        <v>18058.97934937894</v>
      </c>
      <c r="G70" s="1">
        <f t="shared" si="15"/>
        <v>18058.97934937894</v>
      </c>
      <c r="H70" s="1">
        <f t="shared" si="16"/>
        <v>18058.97934937894</v>
      </c>
      <c r="I70" s="1">
        <f t="shared" si="12"/>
        <v>17156.74635256542</v>
      </c>
      <c r="J70" s="1">
        <f t="shared" si="13"/>
        <v>16254.513318712174</v>
      </c>
      <c r="K70" s="1">
        <f t="shared" si="19"/>
        <v>16240.194461199577</v>
      </c>
      <c r="L70" s="1">
        <f t="shared" si="17"/>
        <v>16240.194461199577</v>
      </c>
    </row>
    <row r="71" spans="1:12" x14ac:dyDescent="0.3">
      <c r="A71" t="s">
        <v>94</v>
      </c>
      <c r="B71" s="11">
        <v>1.8140190469E-3</v>
      </c>
      <c r="C71" s="29">
        <f t="shared" si="9"/>
        <v>5559.283805394447</v>
      </c>
      <c r="D71" s="29">
        <f t="shared" si="10"/>
        <v>4432.1427348926654</v>
      </c>
      <c r="E71" s="1">
        <f t="shared" si="18"/>
        <v>8857.2625807027471</v>
      </c>
      <c r="F71" s="1">
        <f t="shared" si="5"/>
        <v>8857.2625807027471</v>
      </c>
      <c r="G71" s="1">
        <f t="shared" si="15"/>
        <v>8857.2625807027471</v>
      </c>
      <c r="H71" s="1">
        <f t="shared" si="16"/>
        <v>8857.2625807027471</v>
      </c>
      <c r="I71" s="1">
        <f t="shared" si="12"/>
        <v>8414.7506088383725</v>
      </c>
      <c r="J71" s="1">
        <f t="shared" si="13"/>
        <v>7972.2386188073797</v>
      </c>
      <c r="K71" s="1">
        <f t="shared" si="19"/>
        <v>7965.215747891416</v>
      </c>
      <c r="L71" s="1">
        <f t="shared" si="17"/>
        <v>7965.215747891416</v>
      </c>
    </row>
    <row r="72" spans="1:12" x14ac:dyDescent="0.3">
      <c r="A72" t="s">
        <v>95</v>
      </c>
      <c r="B72" s="11">
        <v>1.875101678223E-3</v>
      </c>
      <c r="C72" s="29">
        <f t="shared" si="9"/>
        <v>5746.4790190748872</v>
      </c>
      <c r="D72" s="29">
        <f t="shared" si="10"/>
        <v>4581.3842442963351</v>
      </c>
      <c r="E72" s="1">
        <f t="shared" si="18"/>
        <v>9155.5091209872244</v>
      </c>
      <c r="F72" s="1">
        <f t="shared" si="5"/>
        <v>9155.5091209872244</v>
      </c>
      <c r="G72" s="1">
        <f t="shared" si="15"/>
        <v>9155.5091209872244</v>
      </c>
      <c r="H72" s="1">
        <f t="shared" si="16"/>
        <v>9155.5091209872244</v>
      </c>
      <c r="I72" s="1">
        <f t="shared" si="12"/>
        <v>8698.096646462971</v>
      </c>
      <c r="J72" s="1">
        <f t="shared" si="13"/>
        <v>8240.6841531603823</v>
      </c>
      <c r="K72" s="1">
        <f t="shared" si="19"/>
        <v>8233.4248043332718</v>
      </c>
      <c r="L72" s="1">
        <f t="shared" si="17"/>
        <v>8233.4248043332718</v>
      </c>
    </row>
    <row r="73" spans="1:12" x14ac:dyDescent="0.3">
      <c r="A73" t="s">
        <v>156</v>
      </c>
      <c r="B73" s="11">
        <v>1.296352091057E-3</v>
      </c>
      <c r="C73" s="29">
        <f t="shared" si="9"/>
        <v>3972.829942562169</v>
      </c>
      <c r="D73" s="29">
        <f t="shared" si="10"/>
        <v>3167.3413308751942</v>
      </c>
      <c r="E73" s="1">
        <f t="shared" si="18"/>
        <v>6329.6638958432577</v>
      </c>
      <c r="F73" s="1">
        <f t="shared" si="5"/>
        <v>6329.6638958432577</v>
      </c>
      <c r="G73" s="1">
        <f t="shared" si="15"/>
        <v>6329.6638958432577</v>
      </c>
      <c r="H73" s="1">
        <f t="shared" si="16"/>
        <v>6329.6638958432577</v>
      </c>
      <c r="I73" s="1">
        <f t="shared" si="12"/>
        <v>6013.4316484341362</v>
      </c>
      <c r="J73" s="1">
        <f t="shared" si="13"/>
        <v>5697.1993880426089</v>
      </c>
      <c r="K73" s="1">
        <f t="shared" si="19"/>
        <v>5692.1806351178857</v>
      </c>
      <c r="L73" s="1">
        <f t="shared" si="17"/>
        <v>5692.1806351178857</v>
      </c>
    </row>
    <row r="74" spans="1:12" x14ac:dyDescent="0.3">
      <c r="A74" t="s">
        <v>157</v>
      </c>
      <c r="B74" s="11">
        <v>2.5430640140459999E-3</v>
      </c>
      <c r="C74" s="29">
        <f t="shared" si="9"/>
        <v>7793.5315031709679</v>
      </c>
      <c r="D74" s="29">
        <f t="shared" si="10"/>
        <v>6213.3982074127016</v>
      </c>
      <c r="E74" s="1">
        <f t="shared" si="18"/>
        <v>12416.95106257782</v>
      </c>
      <c r="F74" s="1">
        <f t="shared" si="5"/>
        <v>12416.95106257782</v>
      </c>
      <c r="G74" s="1">
        <f t="shared" si="15"/>
        <v>12416.95106257782</v>
      </c>
      <c r="H74" s="1">
        <f t="shared" si="16"/>
        <v>12416.95106257782</v>
      </c>
      <c r="I74" s="1">
        <f t="shared" si="12"/>
        <v>11796.595794888692</v>
      </c>
      <c r="J74" s="1">
        <f t="shared" si="13"/>
        <v>11176.240501731874</v>
      </c>
      <c r="K74" s="1">
        <f t="shared" si="19"/>
        <v>11166.395174951984</v>
      </c>
      <c r="L74" s="1">
        <f t="shared" si="17"/>
        <v>11166.395174951984</v>
      </c>
    </row>
    <row r="75" spans="1:12" x14ac:dyDescent="0.3">
      <c r="A75" t="s">
        <v>158</v>
      </c>
      <c r="B75" s="11">
        <v>1.247104517575E-3</v>
      </c>
      <c r="C75" s="29">
        <f t="shared" si="9"/>
        <v>3821.9047148577943</v>
      </c>
      <c r="D75" s="29">
        <f t="shared" si="10"/>
        <v>3047.0160920678359</v>
      </c>
      <c r="E75" s="1">
        <f t="shared" si="18"/>
        <v>6089.2040778838191</v>
      </c>
      <c r="F75" s="1">
        <f t="shared" si="5"/>
        <v>6089.2040778838191</v>
      </c>
      <c r="G75" s="1">
        <f t="shared" si="15"/>
        <v>6089.2040778838191</v>
      </c>
      <c r="H75" s="1">
        <f t="shared" si="16"/>
        <v>6089.2040778838191</v>
      </c>
      <c r="I75" s="1">
        <f t="shared" si="12"/>
        <v>5784.9852880446706</v>
      </c>
      <c r="J75" s="1">
        <f t="shared" si="13"/>
        <v>5480.766485716309</v>
      </c>
      <c r="K75" s="1">
        <f t="shared" si="19"/>
        <v>5475.9383919536713</v>
      </c>
      <c r="L75" s="1">
        <f t="shared" si="17"/>
        <v>5475.9383919536713</v>
      </c>
    </row>
    <row r="76" spans="1:12" x14ac:dyDescent="0.3">
      <c r="A76" t="s">
        <v>159</v>
      </c>
      <c r="B76" s="11">
        <v>3.7440315152429998E-3</v>
      </c>
      <c r="C76" s="29">
        <f t="shared" si="9"/>
        <v>11474.043673988086</v>
      </c>
      <c r="D76" s="29">
        <f t="shared" si="10"/>
        <v>9147.6889991046537</v>
      </c>
      <c r="E76" s="1">
        <f t="shared" si="18"/>
        <v>18280.883156990203</v>
      </c>
      <c r="F76" s="1">
        <f t="shared" ref="F76:F131" si="20">$F$4*$B76</f>
        <v>18280.883156990203</v>
      </c>
      <c r="G76" s="1">
        <f t="shared" ref="G76:G107" si="21">$G$4*$B76</f>
        <v>18280.883156990203</v>
      </c>
      <c r="H76" s="1">
        <f t="shared" ref="H76:H107" si="22">$H$4*$B76</f>
        <v>18280.883156990203</v>
      </c>
      <c r="I76" s="1">
        <f t="shared" si="12"/>
        <v>17367.563767448053</v>
      </c>
      <c r="J76" s="1">
        <f t="shared" si="13"/>
        <v>16454.244340411042</v>
      </c>
      <c r="K76" s="1">
        <f t="shared" si="19"/>
        <v>16439.749536686799</v>
      </c>
      <c r="L76" s="1">
        <f t="shared" ref="L76:L107" si="23">$L$4*$B76</f>
        <v>16439.749536686799</v>
      </c>
    </row>
    <row r="77" spans="1:12" x14ac:dyDescent="0.3">
      <c r="A77" t="s">
        <v>160</v>
      </c>
      <c r="B77" s="11">
        <v>9.3015066958459999E-3</v>
      </c>
      <c r="C77" s="29">
        <f t="shared" ref="C77:C131" si="24">$C$4*$B77</f>
        <v>28505.607826087638</v>
      </c>
      <c r="D77" s="29">
        <f t="shared" ref="D77:D131" si="25">$D$4*$B77</f>
        <v>22726.114919245356</v>
      </c>
      <c r="E77" s="1">
        <f t="shared" ref="E77:E108" si="26">$E$4*$B77</f>
        <v>45416.219494532379</v>
      </c>
      <c r="F77" s="1">
        <f t="shared" si="20"/>
        <v>45416.219494532379</v>
      </c>
      <c r="G77" s="1">
        <f t="shared" si="21"/>
        <v>45416.219494532379</v>
      </c>
      <c r="H77" s="1">
        <f t="shared" si="22"/>
        <v>45416.219494532379</v>
      </c>
      <c r="I77" s="1">
        <f t="shared" ref="I77:I131" si="27">$I$4*$B77</f>
        <v>43147.209102209083</v>
      </c>
      <c r="J77" s="1">
        <f t="shared" ref="J77:J131" si="28">$J$4*$B77</f>
        <v>40878.198616735215</v>
      </c>
      <c r="K77" s="1">
        <f t="shared" ref="K77:K108" si="29">$K$4*$B77</f>
        <v>40842.188365927468</v>
      </c>
      <c r="L77" s="1">
        <f t="shared" si="23"/>
        <v>40842.188365927468</v>
      </c>
    </row>
    <row r="78" spans="1:12" x14ac:dyDescent="0.3">
      <c r="A78" t="s">
        <v>96</v>
      </c>
      <c r="B78" s="11">
        <v>4.8777618689373997E-2</v>
      </c>
      <c r="C78" s="29">
        <f t="shared" si="24"/>
        <v>149484.9936162169</v>
      </c>
      <c r="D78" s="29">
        <f t="shared" si="25"/>
        <v>119177.0112165704</v>
      </c>
      <c r="E78" s="1">
        <f t="shared" si="26"/>
        <v>238165.18218565089</v>
      </c>
      <c r="F78" s="1">
        <f t="shared" si="20"/>
        <v>238165.18218565089</v>
      </c>
      <c r="G78" s="1">
        <f t="shared" si="21"/>
        <v>238165.18218565089</v>
      </c>
      <c r="H78" s="1">
        <f t="shared" si="22"/>
        <v>238165.18218565089</v>
      </c>
      <c r="I78" s="1">
        <f t="shared" si="27"/>
        <v>226266.36543068363</v>
      </c>
      <c r="J78" s="1">
        <f t="shared" si="28"/>
        <v>214367.54818722958</v>
      </c>
      <c r="K78" s="1">
        <f t="shared" si="29"/>
        <v>214178.7084282265</v>
      </c>
      <c r="L78" s="1">
        <f t="shared" si="23"/>
        <v>214178.7084282265</v>
      </c>
    </row>
    <row r="79" spans="1:12" x14ac:dyDescent="0.3">
      <c r="A79" t="s">
        <v>97</v>
      </c>
      <c r="B79" s="11">
        <v>1.9672310708690002E-3</v>
      </c>
      <c r="C79" s="29">
        <f t="shared" si="24"/>
        <v>6028.820839803283</v>
      </c>
      <c r="D79" s="29">
        <f t="shared" si="25"/>
        <v>4806.481449854261</v>
      </c>
      <c r="E79" s="1">
        <f t="shared" si="26"/>
        <v>9605.3468575097741</v>
      </c>
      <c r="F79" s="1">
        <f t="shared" si="20"/>
        <v>9605.3468575097741</v>
      </c>
      <c r="G79" s="1">
        <f t="shared" si="21"/>
        <v>9605.3468575097741</v>
      </c>
      <c r="H79" s="1">
        <f t="shared" si="22"/>
        <v>9605.3468575097741</v>
      </c>
      <c r="I79" s="1">
        <f t="shared" si="27"/>
        <v>9125.4603305349028</v>
      </c>
      <c r="J79" s="1">
        <f t="shared" si="28"/>
        <v>8645.5737838590612</v>
      </c>
      <c r="K79" s="1">
        <f t="shared" si="29"/>
        <v>8637.9577613612837</v>
      </c>
      <c r="L79" s="1">
        <f t="shared" si="23"/>
        <v>8637.9577613612837</v>
      </c>
    </row>
    <row r="80" spans="1:12" x14ac:dyDescent="0.3">
      <c r="A80" t="s">
        <v>98</v>
      </c>
      <c r="B80" s="11">
        <v>4.337377037965E-3</v>
      </c>
      <c r="C80" s="29">
        <f t="shared" si="24"/>
        <v>13292.423784775068</v>
      </c>
      <c r="D80" s="29">
        <f t="shared" si="25"/>
        <v>10597.39375954115</v>
      </c>
      <c r="E80" s="1">
        <f t="shared" si="26"/>
        <v>21177.995568689588</v>
      </c>
      <c r="F80" s="1">
        <f t="shared" si="20"/>
        <v>21177.995568689588</v>
      </c>
      <c r="G80" s="1">
        <f t="shared" si="21"/>
        <v>21177.995568689588</v>
      </c>
      <c r="H80" s="1">
        <f t="shared" si="22"/>
        <v>21177.995568689588</v>
      </c>
      <c r="I80" s="1">
        <f t="shared" si="27"/>
        <v>20119.935418180619</v>
      </c>
      <c r="J80" s="1">
        <f t="shared" si="28"/>
        <v>19061.875224234689</v>
      </c>
      <c r="K80" s="1">
        <f t="shared" si="29"/>
        <v>19045.083317278946</v>
      </c>
      <c r="L80" s="1">
        <f t="shared" si="23"/>
        <v>19045.083317278946</v>
      </c>
    </row>
    <row r="81" spans="1:12" x14ac:dyDescent="0.3">
      <c r="A81" t="s">
        <v>161</v>
      </c>
      <c r="B81" s="11">
        <v>7.178981419196E-3</v>
      </c>
      <c r="C81" s="29">
        <f t="shared" si="24"/>
        <v>22000.868850394188</v>
      </c>
      <c r="D81" s="29">
        <f t="shared" si="25"/>
        <v>17540.207417002392</v>
      </c>
      <c r="E81" s="1">
        <f t="shared" si="26"/>
        <v>35052.621746429926</v>
      </c>
      <c r="F81" s="1">
        <f t="shared" si="20"/>
        <v>35052.621746429926</v>
      </c>
      <c r="G81" s="1">
        <f t="shared" si="21"/>
        <v>35052.621746429926</v>
      </c>
      <c r="H81" s="1">
        <f t="shared" si="22"/>
        <v>35052.621746429926</v>
      </c>
      <c r="I81" s="1">
        <f t="shared" si="27"/>
        <v>33301.380363813259</v>
      </c>
      <c r="J81" s="1">
        <f t="shared" si="28"/>
        <v>31550.13890930219</v>
      </c>
      <c r="K81" s="1">
        <f t="shared" si="29"/>
        <v>31522.345893621743</v>
      </c>
      <c r="L81" s="1">
        <f t="shared" si="23"/>
        <v>31522.345893621743</v>
      </c>
    </row>
    <row r="82" spans="1:12" x14ac:dyDescent="0.3">
      <c r="A82" t="s">
        <v>162</v>
      </c>
      <c r="B82" s="11">
        <v>5.8017691485060001E-3</v>
      </c>
      <c r="C82" s="29">
        <f t="shared" si="24"/>
        <v>17780.232972220034</v>
      </c>
      <c r="D82" s="29">
        <f t="shared" si="25"/>
        <v>14175.302638094518</v>
      </c>
      <c r="E82" s="1">
        <f t="shared" si="26"/>
        <v>28328.144000888569</v>
      </c>
      <c r="F82" s="1">
        <f t="shared" si="20"/>
        <v>28328.144000888569</v>
      </c>
      <c r="G82" s="1">
        <f t="shared" si="21"/>
        <v>28328.144000888569</v>
      </c>
      <c r="H82" s="1">
        <f t="shared" si="22"/>
        <v>28328.144000888569</v>
      </c>
      <c r="I82" s="1">
        <f t="shared" si="27"/>
        <v>26912.859905280719</v>
      </c>
      <c r="J82" s="1">
        <f t="shared" si="28"/>
        <v>25497.57575157065</v>
      </c>
      <c r="K82" s="1">
        <f t="shared" si="29"/>
        <v>25475.114534372402</v>
      </c>
      <c r="L82" s="1">
        <f t="shared" si="23"/>
        <v>25475.114534372402</v>
      </c>
    </row>
    <row r="83" spans="1:12" x14ac:dyDescent="0.3">
      <c r="A83" t="s">
        <v>163</v>
      </c>
      <c r="B83" s="11">
        <v>1.3487753891649999E-3</v>
      </c>
      <c r="C83" s="29">
        <f t="shared" si="24"/>
        <v>4133.4875677922946</v>
      </c>
      <c r="D83" s="29">
        <f t="shared" si="25"/>
        <v>3295.4257301242242</v>
      </c>
      <c r="E83" s="1">
        <f t="shared" si="26"/>
        <v>6585.6297400181056</v>
      </c>
      <c r="F83" s="1">
        <f t="shared" si="20"/>
        <v>6585.6297400181056</v>
      </c>
      <c r="G83" s="1">
        <f t="shared" si="21"/>
        <v>6585.6297400181056</v>
      </c>
      <c r="H83" s="1">
        <f t="shared" si="22"/>
        <v>6585.6297400181056</v>
      </c>
      <c r="I83" s="1">
        <f t="shared" si="27"/>
        <v>6256.6093484839012</v>
      </c>
      <c r="J83" s="1">
        <f t="shared" si="28"/>
        <v>5927.5889434422925</v>
      </c>
      <c r="K83" s="1">
        <f t="shared" si="29"/>
        <v>5922.3672367193549</v>
      </c>
      <c r="L83" s="1">
        <f t="shared" si="23"/>
        <v>5922.3672367193549</v>
      </c>
    </row>
    <row r="84" spans="1:12" x14ac:dyDescent="0.3">
      <c r="A84" t="s">
        <v>164</v>
      </c>
      <c r="B84" s="11">
        <v>1.5723810528959999E-3</v>
      </c>
      <c r="C84" s="29">
        <f t="shared" si="24"/>
        <v>4818.7545429646625</v>
      </c>
      <c r="D84" s="29">
        <f t="shared" si="25"/>
        <v>3841.7552847558727</v>
      </c>
      <c r="E84" s="1">
        <f t="shared" si="26"/>
        <v>7677.4231705128668</v>
      </c>
      <c r="F84" s="1">
        <f t="shared" si="20"/>
        <v>7677.4231705128668</v>
      </c>
      <c r="G84" s="1">
        <f t="shared" si="21"/>
        <v>7677.4231705128668</v>
      </c>
      <c r="H84" s="1">
        <f t="shared" si="22"/>
        <v>7677.4231705128668</v>
      </c>
      <c r="I84" s="1">
        <f t="shared" si="27"/>
        <v>7293.8563929598704</v>
      </c>
      <c r="J84" s="1">
        <f t="shared" si="28"/>
        <v>6910.2895996601574</v>
      </c>
      <c r="K84" s="1">
        <f t="shared" si="29"/>
        <v>6904.2022164079981</v>
      </c>
      <c r="L84" s="1">
        <f t="shared" si="23"/>
        <v>6904.2022164079981</v>
      </c>
    </row>
    <row r="85" spans="1:12" x14ac:dyDescent="0.3">
      <c r="A85" t="s">
        <v>165</v>
      </c>
      <c r="B85" s="11">
        <v>1.5620051117750001E-3</v>
      </c>
      <c r="C85" s="29">
        <f t="shared" si="24"/>
        <v>4786.9561990948578</v>
      </c>
      <c r="D85" s="29">
        <f t="shared" si="25"/>
        <v>3816.4040338218197</v>
      </c>
      <c r="E85" s="1">
        <f t="shared" si="26"/>
        <v>7626.7608386108614</v>
      </c>
      <c r="F85" s="1">
        <f t="shared" si="20"/>
        <v>7626.7608386108614</v>
      </c>
      <c r="G85" s="1">
        <f t="shared" si="21"/>
        <v>7626.7608386108614</v>
      </c>
      <c r="H85" s="1">
        <f t="shared" si="22"/>
        <v>7626.7608386108614</v>
      </c>
      <c r="I85" s="1">
        <f t="shared" si="27"/>
        <v>7245.725169081923</v>
      </c>
      <c r="J85" s="1">
        <f t="shared" si="28"/>
        <v>6864.6894839101778</v>
      </c>
      <c r="K85" s="1">
        <f t="shared" si="29"/>
        <v>6858.6422705202094</v>
      </c>
      <c r="L85" s="1">
        <f t="shared" si="23"/>
        <v>6858.6422705202094</v>
      </c>
    </row>
    <row r="86" spans="1:12" x14ac:dyDescent="0.3">
      <c r="A86" t="s">
        <v>166</v>
      </c>
      <c r="B86" s="11">
        <v>1.087596675165E-3</v>
      </c>
      <c r="C86" s="29">
        <f t="shared" si="24"/>
        <v>3333.0733728392529</v>
      </c>
      <c r="D86" s="29">
        <f t="shared" si="25"/>
        <v>2657.2949774499816</v>
      </c>
      <c r="E86" s="1">
        <f t="shared" si="26"/>
        <v>5310.3793757280837</v>
      </c>
      <c r="F86" s="1">
        <f t="shared" si="20"/>
        <v>5310.3793757280837</v>
      </c>
      <c r="G86" s="1">
        <f t="shared" si="21"/>
        <v>5310.3793757280837</v>
      </c>
      <c r="H86" s="1">
        <f t="shared" si="22"/>
        <v>5310.3793757280837</v>
      </c>
      <c r="I86" s="1">
        <f t="shared" si="27"/>
        <v>5045.0709435245417</v>
      </c>
      <c r="J86" s="1">
        <f t="shared" si="28"/>
        <v>4779.7625004291895</v>
      </c>
      <c r="K86" s="1">
        <f t="shared" si="29"/>
        <v>4775.5519321491211</v>
      </c>
      <c r="L86" s="1">
        <f t="shared" si="23"/>
        <v>4775.5519321491211</v>
      </c>
    </row>
    <row r="87" spans="1:12" x14ac:dyDescent="0.3">
      <c r="A87" t="s">
        <v>99</v>
      </c>
      <c r="B87" s="11">
        <v>5.7584406934000005E-4</v>
      </c>
      <c r="C87" s="29">
        <f t="shared" si="24"/>
        <v>1764.7447608584971</v>
      </c>
      <c r="D87" s="29">
        <f t="shared" si="25"/>
        <v>1406.9439418058128</v>
      </c>
      <c r="E87" s="1">
        <f t="shared" si="26"/>
        <v>2811.658530488377</v>
      </c>
      <c r="F87" s="1">
        <f t="shared" si="20"/>
        <v>2811.658530488377</v>
      </c>
      <c r="G87" s="1">
        <f t="shared" si="21"/>
        <v>2811.658530488377</v>
      </c>
      <c r="H87" s="1">
        <f t="shared" si="22"/>
        <v>2811.658530488377</v>
      </c>
      <c r="I87" s="1">
        <f t="shared" si="27"/>
        <v>2671.1870756569019</v>
      </c>
      <c r="J87" s="1">
        <f t="shared" si="28"/>
        <v>2530.715615058597</v>
      </c>
      <c r="K87" s="1">
        <f t="shared" si="29"/>
        <v>2528.4862677021788</v>
      </c>
      <c r="L87" s="1">
        <f t="shared" si="23"/>
        <v>2528.4862677021788</v>
      </c>
    </row>
    <row r="88" spans="1:12" x14ac:dyDescent="0.3">
      <c r="A88" t="s">
        <v>167</v>
      </c>
      <c r="B88" s="11">
        <v>1.9236715094724001E-2</v>
      </c>
      <c r="C88" s="29">
        <f t="shared" si="24"/>
        <v>58953.27222602276</v>
      </c>
      <c r="D88" s="29">
        <f t="shared" si="25"/>
        <v>47000.535741883592</v>
      </c>
      <c r="E88" s="1">
        <f t="shared" si="26"/>
        <v>93926.597449630441</v>
      </c>
      <c r="F88" s="1">
        <f t="shared" si="20"/>
        <v>93926.597449630441</v>
      </c>
      <c r="G88" s="1">
        <f t="shared" si="21"/>
        <v>93926.597449630441</v>
      </c>
      <c r="H88" s="1">
        <f t="shared" si="22"/>
        <v>93926.597449630441</v>
      </c>
      <c r="I88" s="1">
        <f t="shared" si="27"/>
        <v>89233.991413708951</v>
      </c>
      <c r="J88" s="1">
        <f t="shared" si="28"/>
        <v>84541.385185140054</v>
      </c>
      <c r="K88" s="1">
        <f t="shared" si="29"/>
        <v>84466.911343650747</v>
      </c>
      <c r="L88" s="1">
        <f t="shared" si="23"/>
        <v>84466.911343650747</v>
      </c>
    </row>
    <row r="89" spans="1:12" x14ac:dyDescent="0.3">
      <c r="A89" t="s">
        <v>168</v>
      </c>
      <c r="B89" s="11">
        <v>8.3361754187889995E-3</v>
      </c>
      <c r="C89" s="29">
        <f t="shared" si="24"/>
        <v>25547.231758011239</v>
      </c>
      <c r="D89" s="29">
        <f t="shared" si="25"/>
        <v>20367.54761881684</v>
      </c>
      <c r="E89" s="1">
        <f t="shared" si="26"/>
        <v>40702.822128131789</v>
      </c>
      <c r="F89" s="1">
        <f t="shared" si="20"/>
        <v>40702.822128131789</v>
      </c>
      <c r="G89" s="1">
        <f t="shared" si="21"/>
        <v>40702.822128131789</v>
      </c>
      <c r="H89" s="1">
        <f t="shared" si="22"/>
        <v>40702.822128131789</v>
      </c>
      <c r="I89" s="1">
        <f t="shared" si="27"/>
        <v>38669.294735638541</v>
      </c>
      <c r="J89" s="1">
        <f t="shared" si="28"/>
        <v>36635.767259662091</v>
      </c>
      <c r="K89" s="1">
        <f t="shared" si="29"/>
        <v>36603.494233643403</v>
      </c>
      <c r="L89" s="1">
        <f t="shared" si="23"/>
        <v>36603.494233643403</v>
      </c>
    </row>
    <row r="90" spans="1:12" x14ac:dyDescent="0.3">
      <c r="A90" t="s">
        <v>169</v>
      </c>
      <c r="B90" s="11">
        <v>3.0825763949449999E-3</v>
      </c>
      <c r="C90" s="29">
        <f t="shared" si="24"/>
        <v>9446.933349787274</v>
      </c>
      <c r="D90" s="29">
        <f t="shared" si="25"/>
        <v>7531.5739363128432</v>
      </c>
      <c r="E90" s="1">
        <f t="shared" si="26"/>
        <v>15051.213823671082</v>
      </c>
      <c r="F90" s="1">
        <f t="shared" si="20"/>
        <v>15051.213823671082</v>
      </c>
      <c r="G90" s="1">
        <f t="shared" si="21"/>
        <v>15051.213823671082</v>
      </c>
      <c r="H90" s="1">
        <f t="shared" si="22"/>
        <v>15051.213823671082</v>
      </c>
      <c r="I90" s="1">
        <f t="shared" si="27"/>
        <v>14299.249856544731</v>
      </c>
      <c r="J90" s="1">
        <f t="shared" si="28"/>
        <v>13547.285858547706</v>
      </c>
      <c r="K90" s="1">
        <f t="shared" si="29"/>
        <v>13535.351840463778</v>
      </c>
      <c r="L90" s="1">
        <f t="shared" si="23"/>
        <v>13535.351840463778</v>
      </c>
    </row>
    <row r="91" spans="1:12" x14ac:dyDescent="0.3">
      <c r="A91" t="s">
        <v>170</v>
      </c>
      <c r="B91" s="11">
        <v>5.671222706703E-3</v>
      </c>
      <c r="C91" s="29">
        <f t="shared" si="24"/>
        <v>17380.157393627007</v>
      </c>
      <c r="D91" s="29">
        <f t="shared" si="25"/>
        <v>13856.342115275294</v>
      </c>
      <c r="E91" s="1">
        <f t="shared" si="26"/>
        <v>27690.728359635192</v>
      </c>
      <c r="F91" s="1">
        <f t="shared" si="20"/>
        <v>27690.728359635192</v>
      </c>
      <c r="G91" s="1">
        <f t="shared" si="21"/>
        <v>27690.728359635192</v>
      </c>
      <c r="H91" s="1">
        <f t="shared" si="22"/>
        <v>27690.728359635192</v>
      </c>
      <c r="I91" s="1">
        <f t="shared" si="27"/>
        <v>26307.2897749556</v>
      </c>
      <c r="J91" s="1">
        <f t="shared" si="28"/>
        <v>24923.851133481159</v>
      </c>
      <c r="K91" s="1">
        <f t="shared" si="29"/>
        <v>24901.895319360618</v>
      </c>
      <c r="L91" s="1">
        <f t="shared" si="23"/>
        <v>24901.895319360618</v>
      </c>
    </row>
    <row r="92" spans="1:12" x14ac:dyDescent="0.3">
      <c r="A92" t="s">
        <v>171</v>
      </c>
      <c r="B92" s="11">
        <v>1.5351545031119999E-3</v>
      </c>
      <c r="C92" s="29">
        <f t="shared" si="24"/>
        <v>4704.6692164083806</v>
      </c>
      <c r="D92" s="29">
        <f t="shared" si="25"/>
        <v>3750.8006817971909</v>
      </c>
      <c r="E92" s="1">
        <f t="shared" si="26"/>
        <v>7495.6580854251642</v>
      </c>
      <c r="F92" s="1">
        <f t="shared" si="20"/>
        <v>7495.6580854251642</v>
      </c>
      <c r="G92" s="1">
        <f t="shared" si="21"/>
        <v>7495.6580854251642</v>
      </c>
      <c r="H92" s="1">
        <f t="shared" si="22"/>
        <v>7495.6580854251642</v>
      </c>
      <c r="I92" s="1">
        <f t="shared" si="27"/>
        <v>7121.1723558241047</v>
      </c>
      <c r="J92" s="1">
        <f t="shared" si="28"/>
        <v>6746.6866108491358</v>
      </c>
      <c r="K92" s="1">
        <f t="shared" si="29"/>
        <v>6740.7433480538302</v>
      </c>
      <c r="L92" s="1">
        <f t="shared" si="23"/>
        <v>6740.7433480538302</v>
      </c>
    </row>
    <row r="93" spans="1:12" x14ac:dyDescent="0.3">
      <c r="A93" t="s">
        <v>100</v>
      </c>
      <c r="B93" s="11">
        <v>1.762541472591E-3</v>
      </c>
      <c r="C93" s="29">
        <f t="shared" si="24"/>
        <v>5401.5244667116112</v>
      </c>
      <c r="D93" s="29">
        <f t="shared" si="25"/>
        <v>4306.3689965333961</v>
      </c>
      <c r="E93" s="1">
        <f t="shared" si="26"/>
        <v>8605.914396982389</v>
      </c>
      <c r="F93" s="1">
        <f t="shared" si="20"/>
        <v>8605.914396982389</v>
      </c>
      <c r="G93" s="1">
        <f t="shared" si="21"/>
        <v>8605.914396982389</v>
      </c>
      <c r="H93" s="1">
        <f t="shared" si="22"/>
        <v>8605.914396982389</v>
      </c>
      <c r="I93" s="1">
        <f t="shared" si="27"/>
        <v>8175.959869293255</v>
      </c>
      <c r="J93" s="1">
        <f t="shared" si="28"/>
        <v>7746.0053239530289</v>
      </c>
      <c r="K93" s="1">
        <f t="shared" si="29"/>
        <v>7739.1817455197197</v>
      </c>
      <c r="L93" s="1">
        <f t="shared" si="23"/>
        <v>7739.1817455197197</v>
      </c>
    </row>
    <row r="94" spans="1:12" x14ac:dyDescent="0.3">
      <c r="A94" t="s">
        <v>172</v>
      </c>
      <c r="B94" s="11">
        <v>8.6542914739090003E-3</v>
      </c>
      <c r="C94" s="29">
        <f t="shared" si="24"/>
        <v>26522.137416519508</v>
      </c>
      <c r="D94" s="29">
        <f t="shared" si="25"/>
        <v>21144.791807604317</v>
      </c>
      <c r="E94" s="1">
        <f t="shared" si="26"/>
        <v>42256.078934420701</v>
      </c>
      <c r="F94" s="1">
        <f t="shared" si="20"/>
        <v>42256.078934420701</v>
      </c>
      <c r="G94" s="1">
        <f t="shared" si="21"/>
        <v>42256.078934420701</v>
      </c>
      <c r="H94" s="1">
        <f t="shared" si="22"/>
        <v>42256.078934420701</v>
      </c>
      <c r="I94" s="1">
        <f t="shared" si="27"/>
        <v>40144.950282407364</v>
      </c>
      <c r="J94" s="1">
        <f t="shared" si="28"/>
        <v>38033.821543725033</v>
      </c>
      <c r="K94" s="1">
        <f t="shared" si="29"/>
        <v>38000.316949606102</v>
      </c>
      <c r="L94" s="1">
        <f t="shared" si="23"/>
        <v>38000.316949606102</v>
      </c>
    </row>
    <row r="95" spans="1:12" x14ac:dyDescent="0.3">
      <c r="A95" t="s">
        <v>173</v>
      </c>
      <c r="B95" s="11">
        <v>1.8701298731020001E-3</v>
      </c>
      <c r="C95" s="29">
        <f t="shared" si="24"/>
        <v>5731.2423126356762</v>
      </c>
      <c r="D95" s="29">
        <f t="shared" si="25"/>
        <v>4569.2367698891621</v>
      </c>
      <c r="E95" s="1">
        <f t="shared" si="26"/>
        <v>9131.2334202816364</v>
      </c>
      <c r="F95" s="1">
        <f t="shared" si="20"/>
        <v>9131.2334202816364</v>
      </c>
      <c r="G95" s="1">
        <f t="shared" si="21"/>
        <v>9131.2334202816364</v>
      </c>
      <c r="H95" s="1">
        <f t="shared" si="22"/>
        <v>9131.2334202816364</v>
      </c>
      <c r="I95" s="1">
        <f t="shared" si="27"/>
        <v>8675.0337683523703</v>
      </c>
      <c r="J95" s="1">
        <f t="shared" si="28"/>
        <v>8218.8340976945619</v>
      </c>
      <c r="K95" s="1">
        <f t="shared" si="29"/>
        <v>8211.59399692642</v>
      </c>
      <c r="L95" s="1">
        <f t="shared" si="23"/>
        <v>8211.59399692642</v>
      </c>
    </row>
    <row r="96" spans="1:12" x14ac:dyDescent="0.3">
      <c r="A96" t="s">
        <v>101</v>
      </c>
      <c r="B96" s="11">
        <v>2.1437412788100001E-4</v>
      </c>
      <c r="C96" s="29">
        <f t="shared" si="24"/>
        <v>656.97580158324502</v>
      </c>
      <c r="D96" s="29">
        <f t="shared" si="25"/>
        <v>523.77439755135208</v>
      </c>
      <c r="E96" s="1">
        <f t="shared" si="26"/>
        <v>1046.7188557893012</v>
      </c>
      <c r="F96" s="1">
        <f t="shared" si="20"/>
        <v>1046.7188557893012</v>
      </c>
      <c r="G96" s="1">
        <f t="shared" si="21"/>
        <v>1046.7188557893012</v>
      </c>
      <c r="H96" s="1">
        <f t="shared" si="22"/>
        <v>1046.7188557893012</v>
      </c>
      <c r="I96" s="1">
        <f t="shared" si="27"/>
        <v>994.42441146831152</v>
      </c>
      <c r="J96" s="1">
        <f t="shared" si="28"/>
        <v>942.12996500045745</v>
      </c>
      <c r="K96" s="1">
        <f t="shared" si="29"/>
        <v>941.30002783391922</v>
      </c>
      <c r="L96" s="1">
        <f t="shared" si="23"/>
        <v>941.30002783391922</v>
      </c>
    </row>
    <row r="97" spans="1:12" x14ac:dyDescent="0.3">
      <c r="A97" t="s">
        <v>174</v>
      </c>
      <c r="B97" s="11">
        <v>7.1081424150497993E-2</v>
      </c>
      <c r="C97" s="29">
        <f t="shared" si="24"/>
        <v>217837.74035864411</v>
      </c>
      <c r="D97" s="29">
        <f t="shared" si="25"/>
        <v>173671.28430808635</v>
      </c>
      <c r="E97" s="1">
        <f t="shared" si="26"/>
        <v>347067.38023901969</v>
      </c>
      <c r="F97" s="1">
        <f t="shared" si="20"/>
        <v>347067.38023901969</v>
      </c>
      <c r="G97" s="1">
        <f t="shared" si="21"/>
        <v>347067.38023901969</v>
      </c>
      <c r="H97" s="1">
        <f t="shared" si="22"/>
        <v>347067.38023901969</v>
      </c>
      <c r="I97" s="1">
        <f t="shared" si="27"/>
        <v>329727.77114422125</v>
      </c>
      <c r="J97" s="1">
        <f t="shared" si="28"/>
        <v>312388.16133757302</v>
      </c>
      <c r="K97" s="1">
        <f t="shared" si="29"/>
        <v>312112.9736722699</v>
      </c>
      <c r="L97" s="1">
        <f t="shared" si="23"/>
        <v>312112.9736722699</v>
      </c>
    </row>
    <row r="98" spans="1:12" x14ac:dyDescent="0.3">
      <c r="A98" t="s">
        <v>175</v>
      </c>
      <c r="B98" s="11">
        <v>5.3264912817799995E-4</v>
      </c>
      <c r="C98" s="29">
        <f t="shared" si="24"/>
        <v>1632.3685670763869</v>
      </c>
      <c r="D98" s="29">
        <f t="shared" si="25"/>
        <v>1301.4069327085601</v>
      </c>
      <c r="E98" s="1">
        <f t="shared" si="26"/>
        <v>2600.7517394689271</v>
      </c>
      <c r="F98" s="1">
        <f t="shared" si="20"/>
        <v>2600.7517394689271</v>
      </c>
      <c r="G98" s="1">
        <f t="shared" si="21"/>
        <v>2600.7517394689271</v>
      </c>
      <c r="H98" s="1">
        <f t="shared" si="22"/>
        <v>2600.7517394689271</v>
      </c>
      <c r="I98" s="1">
        <f t="shared" si="27"/>
        <v>2470.8172625268667</v>
      </c>
      <c r="J98" s="1">
        <f t="shared" si="28"/>
        <v>2340.8827802505548</v>
      </c>
      <c r="K98" s="1">
        <f t="shared" si="29"/>
        <v>2338.8206596366131</v>
      </c>
      <c r="L98" s="1">
        <f t="shared" si="23"/>
        <v>2338.8206596366131</v>
      </c>
    </row>
    <row r="99" spans="1:12" x14ac:dyDescent="0.3">
      <c r="A99" t="s">
        <v>176</v>
      </c>
      <c r="B99" s="11">
        <v>2.8098423666139999E-3</v>
      </c>
      <c r="C99" s="29">
        <f t="shared" si="24"/>
        <v>8611.1064771468882</v>
      </c>
      <c r="D99" s="29">
        <f t="shared" si="25"/>
        <v>6865.2104026493025</v>
      </c>
      <c r="E99" s="1">
        <f t="shared" si="26"/>
        <v>13719.542633256257</v>
      </c>
      <c r="F99" s="1">
        <f t="shared" si="20"/>
        <v>13719.542633256257</v>
      </c>
      <c r="G99" s="1">
        <f t="shared" si="21"/>
        <v>13719.542633256257</v>
      </c>
      <c r="H99" s="1">
        <f t="shared" si="22"/>
        <v>13719.542633256257</v>
      </c>
      <c r="I99" s="1">
        <f t="shared" si="27"/>
        <v>13034.109429893115</v>
      </c>
      <c r="J99" s="1">
        <f t="shared" si="28"/>
        <v>12348.676198390613</v>
      </c>
      <c r="K99" s="1">
        <f t="shared" si="29"/>
        <v>12337.798054487626</v>
      </c>
      <c r="L99" s="1">
        <f t="shared" si="23"/>
        <v>12337.798054487626</v>
      </c>
    </row>
    <row r="100" spans="1:12" x14ac:dyDescent="0.3">
      <c r="A100" t="s">
        <v>177</v>
      </c>
      <c r="B100" s="11">
        <v>2.7068888074490002E-3</v>
      </c>
      <c r="C100" s="29">
        <f t="shared" si="24"/>
        <v>8295.5926708548359</v>
      </c>
      <c r="D100" s="29">
        <f t="shared" si="25"/>
        <v>6613.6668093974667</v>
      </c>
      <c r="E100" s="1">
        <f t="shared" si="26"/>
        <v>13216.854026595454</v>
      </c>
      <c r="F100" s="1">
        <f t="shared" si="20"/>
        <v>13216.854026595454</v>
      </c>
      <c r="G100" s="1">
        <f t="shared" si="21"/>
        <v>13216.854026595454</v>
      </c>
      <c r="H100" s="1">
        <f t="shared" si="22"/>
        <v>13216.854026595454</v>
      </c>
      <c r="I100" s="1">
        <f t="shared" si="27"/>
        <v>12556.535323851484</v>
      </c>
      <c r="J100" s="1">
        <f t="shared" si="28"/>
        <v>11896.216593999188</v>
      </c>
      <c r="K100" s="1">
        <f t="shared" si="29"/>
        <v>11885.737028908035</v>
      </c>
      <c r="L100" s="1">
        <f t="shared" si="23"/>
        <v>11885.737028908035</v>
      </c>
    </row>
    <row r="101" spans="1:12" x14ac:dyDescent="0.3">
      <c r="A101" t="s">
        <v>178</v>
      </c>
      <c r="B101" s="11">
        <v>2.6747643978299999E-3</v>
      </c>
      <c r="C101" s="29">
        <f t="shared" si="24"/>
        <v>8197.1434784618687</v>
      </c>
      <c r="D101" s="29">
        <f t="shared" si="25"/>
        <v>6535.1781248663519</v>
      </c>
      <c r="E101" s="1">
        <f t="shared" si="26"/>
        <v>13060.001025668158</v>
      </c>
      <c r="F101" s="1">
        <f t="shared" si="20"/>
        <v>13060.001025668158</v>
      </c>
      <c r="G101" s="1">
        <f t="shared" si="21"/>
        <v>13060.001025668158</v>
      </c>
      <c r="H101" s="1">
        <f t="shared" si="22"/>
        <v>13060.001025668158</v>
      </c>
      <c r="I101" s="1">
        <f t="shared" si="27"/>
        <v>12407.518754338607</v>
      </c>
      <c r="J101" s="1">
        <f t="shared" si="28"/>
        <v>11755.036456222444</v>
      </c>
      <c r="K101" s="1">
        <f t="shared" si="29"/>
        <v>11744.681258944511</v>
      </c>
      <c r="L101" s="1">
        <f t="shared" si="23"/>
        <v>11744.681258944511</v>
      </c>
    </row>
    <row r="102" spans="1:12" x14ac:dyDescent="0.3">
      <c r="A102" t="s">
        <v>102</v>
      </c>
      <c r="B102" s="11">
        <v>2.5340184440519999E-3</v>
      </c>
      <c r="C102" s="29">
        <f t="shared" si="24"/>
        <v>7765.810244750809</v>
      </c>
      <c r="D102" s="29">
        <f t="shared" si="25"/>
        <v>6191.2974155823276</v>
      </c>
      <c r="E102" s="1">
        <f t="shared" si="26"/>
        <v>12372.784498414176</v>
      </c>
      <c r="F102" s="1">
        <f t="shared" si="20"/>
        <v>12372.784498414176</v>
      </c>
      <c r="G102" s="1">
        <f t="shared" si="21"/>
        <v>12372.784498414176</v>
      </c>
      <c r="H102" s="1">
        <f t="shared" si="22"/>
        <v>12372.784498414176</v>
      </c>
      <c r="I102" s="1">
        <f t="shared" si="27"/>
        <v>11754.635807894963</v>
      </c>
      <c r="J102" s="1">
        <f t="shared" si="28"/>
        <v>11136.48709199865</v>
      </c>
      <c r="K102" s="1">
        <f t="shared" si="29"/>
        <v>11126.676784625271</v>
      </c>
      <c r="L102" s="1">
        <f t="shared" si="23"/>
        <v>11126.676784625271</v>
      </c>
    </row>
    <row r="103" spans="1:12" x14ac:dyDescent="0.3">
      <c r="A103" t="s">
        <v>103</v>
      </c>
      <c r="B103" s="11">
        <v>7.3630828487629999E-3</v>
      </c>
      <c r="C103" s="29">
        <f t="shared" si="24"/>
        <v>22565.070255936658</v>
      </c>
      <c r="D103" s="29">
        <f t="shared" si="25"/>
        <v>17990.017365212771</v>
      </c>
      <c r="E103" s="1">
        <f t="shared" si="26"/>
        <v>35951.52890285934</v>
      </c>
      <c r="F103" s="1">
        <f t="shared" si="20"/>
        <v>35951.52890285934</v>
      </c>
      <c r="G103" s="1">
        <f t="shared" si="21"/>
        <v>35951.52890285934</v>
      </c>
      <c r="H103" s="1">
        <f t="shared" si="22"/>
        <v>35951.52890285934</v>
      </c>
      <c r="I103" s="1">
        <f t="shared" si="27"/>
        <v>34155.377800711358</v>
      </c>
      <c r="J103" s="1">
        <f t="shared" si="28"/>
        <v>32359.226624825274</v>
      </c>
      <c r="K103" s="1">
        <f t="shared" si="29"/>
        <v>32330.720870997175</v>
      </c>
      <c r="L103" s="1">
        <f t="shared" si="23"/>
        <v>32330.720870997175</v>
      </c>
    </row>
    <row r="104" spans="1:12" x14ac:dyDescent="0.3">
      <c r="A104" t="s">
        <v>179</v>
      </c>
      <c r="B104" s="11">
        <v>2.0434373357350001E-3</v>
      </c>
      <c r="C104" s="29">
        <f t="shared" si="24"/>
        <v>6262.3642829458104</v>
      </c>
      <c r="D104" s="29">
        <f t="shared" si="25"/>
        <v>4992.6741162192284</v>
      </c>
      <c r="E104" s="1">
        <f t="shared" si="26"/>
        <v>9977.4371612837185</v>
      </c>
      <c r="F104" s="1">
        <f t="shared" si="20"/>
        <v>9977.4371612837185</v>
      </c>
      <c r="G104" s="1">
        <f t="shared" si="21"/>
        <v>9977.4371612837185</v>
      </c>
      <c r="H104" s="1">
        <f t="shared" si="22"/>
        <v>9977.4371612837185</v>
      </c>
      <c r="I104" s="1">
        <f t="shared" si="27"/>
        <v>9478.9608711021701</v>
      </c>
      <c r="J104" s="1">
        <f t="shared" si="28"/>
        <v>8980.4845604564798</v>
      </c>
      <c r="K104" s="1">
        <f t="shared" si="29"/>
        <v>8972.5735097658871</v>
      </c>
      <c r="L104" s="1">
        <f t="shared" si="23"/>
        <v>8972.5735097658871</v>
      </c>
    </row>
    <row r="105" spans="1:12" x14ac:dyDescent="0.3">
      <c r="A105" t="s">
        <v>180</v>
      </c>
      <c r="B105" s="11">
        <v>2.5178727930249998E-3</v>
      </c>
      <c r="C105" s="29">
        <f t="shared" si="24"/>
        <v>7716.329917388568</v>
      </c>
      <c r="D105" s="29">
        <f t="shared" si="25"/>
        <v>6151.8491914736996</v>
      </c>
      <c r="E105" s="1">
        <f t="shared" si="26"/>
        <v>12293.950557322478</v>
      </c>
      <c r="F105" s="1">
        <f t="shared" si="20"/>
        <v>12293.950557322478</v>
      </c>
      <c r="G105" s="1">
        <f t="shared" si="21"/>
        <v>12293.950557322478</v>
      </c>
      <c r="H105" s="1">
        <f t="shared" si="22"/>
        <v>12293.950557322478</v>
      </c>
      <c r="I105" s="1">
        <f t="shared" si="27"/>
        <v>11679.740438388388</v>
      </c>
      <c r="J105" s="1">
        <f t="shared" si="28"/>
        <v>11065.530294238888</v>
      </c>
      <c r="K105" s="1">
        <f t="shared" si="29"/>
        <v>11055.782493829378</v>
      </c>
      <c r="L105" s="1">
        <f t="shared" si="23"/>
        <v>11055.782493829378</v>
      </c>
    </row>
    <row r="106" spans="1:12" x14ac:dyDescent="0.3">
      <c r="A106" t="s">
        <v>104</v>
      </c>
      <c r="B106" s="11">
        <v>1.7219055487709999E-3</v>
      </c>
      <c r="C106" s="29">
        <f t="shared" si="24"/>
        <v>5276.990695362394</v>
      </c>
      <c r="D106" s="29">
        <f t="shared" si="25"/>
        <v>4207.0843639700015</v>
      </c>
      <c r="E106" s="1">
        <f t="shared" si="26"/>
        <v>8407.5024519158524</v>
      </c>
      <c r="F106" s="1">
        <f t="shared" si="20"/>
        <v>8407.5024519158524</v>
      </c>
      <c r="G106" s="1">
        <f t="shared" si="21"/>
        <v>8407.5024519158524</v>
      </c>
      <c r="H106" s="1">
        <f t="shared" si="22"/>
        <v>8407.5024519158524</v>
      </c>
      <c r="I106" s="1">
        <f t="shared" si="27"/>
        <v>7987.4606551921661</v>
      </c>
      <c r="J106" s="1">
        <f t="shared" si="28"/>
        <v>7567.4188412243402</v>
      </c>
      <c r="K106" s="1">
        <f t="shared" si="29"/>
        <v>7560.752582444331</v>
      </c>
      <c r="L106" s="1">
        <f t="shared" si="23"/>
        <v>7560.752582444331</v>
      </c>
    </row>
    <row r="107" spans="1:12" x14ac:dyDescent="0.3">
      <c r="A107" t="s">
        <v>105</v>
      </c>
      <c r="B107" s="11">
        <v>1.883576635033E-3</v>
      </c>
      <c r="C107" s="29">
        <f t="shared" si="24"/>
        <v>5772.4515634237268</v>
      </c>
      <c r="D107" s="29">
        <f t="shared" si="25"/>
        <v>4602.0908726628677</v>
      </c>
      <c r="E107" s="1">
        <f t="shared" si="26"/>
        <v>9196.8895673251845</v>
      </c>
      <c r="F107" s="1">
        <f t="shared" si="20"/>
        <v>9196.8895673251845</v>
      </c>
      <c r="G107" s="1">
        <f t="shared" si="21"/>
        <v>9196.8895673251845</v>
      </c>
      <c r="H107" s="1">
        <f t="shared" si="22"/>
        <v>9196.8895673251845</v>
      </c>
      <c r="I107" s="1">
        <f t="shared" si="27"/>
        <v>8737.4097110631992</v>
      </c>
      <c r="J107" s="1">
        <f t="shared" si="28"/>
        <v>8277.9298359380064</v>
      </c>
      <c r="K107" s="1">
        <f t="shared" si="29"/>
        <v>8270.6376768006648</v>
      </c>
      <c r="L107" s="1">
        <f t="shared" si="23"/>
        <v>8270.6376768006648</v>
      </c>
    </row>
    <row r="108" spans="1:12" x14ac:dyDescent="0.3">
      <c r="A108" t="s">
        <v>181</v>
      </c>
      <c r="B108" s="11">
        <v>1.3274301645797E-2</v>
      </c>
      <c r="C108" s="29">
        <f t="shared" si="24"/>
        <v>40680.725096856266</v>
      </c>
      <c r="D108" s="29">
        <f t="shared" si="25"/>
        <v>32432.735312638753</v>
      </c>
      <c r="E108" s="1">
        <f t="shared" si="26"/>
        <v>64814.07979326474</v>
      </c>
      <c r="F108" s="1">
        <f t="shared" si="20"/>
        <v>64814.07979326474</v>
      </c>
      <c r="G108" s="1">
        <f t="shared" ref="G108:G131" si="30">$G$4*$B108</f>
        <v>64814.07979326474</v>
      </c>
      <c r="H108" s="1">
        <f t="shared" ref="H108:H131" si="31">$H$4*$B108</f>
        <v>64814.07979326474</v>
      </c>
      <c r="I108" s="1">
        <f t="shared" si="27"/>
        <v>61575.94543825763</v>
      </c>
      <c r="J108" s="1">
        <f t="shared" si="28"/>
        <v>58337.810950314117</v>
      </c>
      <c r="K108" s="1">
        <f t="shared" si="29"/>
        <v>58286.420251237774</v>
      </c>
      <c r="L108" s="1">
        <f t="shared" ref="L108:L131" si="32">$L$4*$B108</f>
        <v>58286.420251237774</v>
      </c>
    </row>
    <row r="109" spans="1:12" x14ac:dyDescent="0.3">
      <c r="A109" t="s">
        <v>106</v>
      </c>
      <c r="B109" s="11">
        <v>2.8798736113730002E-3</v>
      </c>
      <c r="C109" s="29">
        <f t="shared" si="24"/>
        <v>8825.7258139866244</v>
      </c>
      <c r="D109" s="29">
        <f t="shared" si="25"/>
        <v>7036.315812597737</v>
      </c>
      <c r="E109" s="1">
        <f t="shared" ref="E109:E131" si="33">$E$4*$B109</f>
        <v>14061.482330495899</v>
      </c>
      <c r="F109" s="1">
        <f t="shared" si="20"/>
        <v>14061.482330495899</v>
      </c>
      <c r="G109" s="1">
        <f t="shared" si="30"/>
        <v>14061.482330495899</v>
      </c>
      <c r="H109" s="1">
        <f t="shared" si="31"/>
        <v>14061.482330495899</v>
      </c>
      <c r="I109" s="1">
        <f t="shared" si="27"/>
        <v>13358.965698894568</v>
      </c>
      <c r="J109" s="1">
        <f t="shared" si="28"/>
        <v>12656.449038452545</v>
      </c>
      <c r="K109" s="1">
        <f t="shared" ref="K109:K131" si="34">$K$4*$B109</f>
        <v>12645.299772593664</v>
      </c>
      <c r="L109" s="1">
        <f t="shared" si="32"/>
        <v>12645.299772593664</v>
      </c>
    </row>
    <row r="110" spans="1:12" x14ac:dyDescent="0.3">
      <c r="A110" t="s">
        <v>182</v>
      </c>
      <c r="B110" s="11">
        <v>1.2543449471993999E-2</v>
      </c>
      <c r="C110" s="29">
        <f t="shared" si="24"/>
        <v>38440.938992678537</v>
      </c>
      <c r="D110" s="29">
        <f t="shared" si="25"/>
        <v>30647.064341908284</v>
      </c>
      <c r="E110" s="1">
        <f t="shared" si="33"/>
        <v>61245.567311484047</v>
      </c>
      <c r="F110" s="1">
        <f t="shared" si="20"/>
        <v>61245.567311484047</v>
      </c>
      <c r="G110" s="1">
        <f t="shared" si="30"/>
        <v>61245.567311484047</v>
      </c>
      <c r="H110" s="1">
        <f t="shared" si="31"/>
        <v>61245.567311484047</v>
      </c>
      <c r="I110" s="1">
        <f t="shared" si="27"/>
        <v>58185.71710245854</v>
      </c>
      <c r="J110" s="1">
        <f t="shared" si="28"/>
        <v>55125.866767815802</v>
      </c>
      <c r="K110" s="1">
        <f t="shared" si="34"/>
        <v>55077.305521100519</v>
      </c>
      <c r="L110" s="1">
        <f t="shared" si="32"/>
        <v>55077.305521100519</v>
      </c>
    </row>
    <row r="111" spans="1:12" x14ac:dyDescent="0.3">
      <c r="A111" t="s">
        <v>183</v>
      </c>
      <c r="B111" s="11">
        <v>2.3934807084559999E-3</v>
      </c>
      <c r="C111" s="29">
        <f t="shared" si="24"/>
        <v>7335.1151211903343</v>
      </c>
      <c r="D111" s="29">
        <f t="shared" si="25"/>
        <v>5847.9254400429691</v>
      </c>
      <c r="E111" s="1">
        <f t="shared" si="33"/>
        <v>11686.584632542663</v>
      </c>
      <c r="F111" s="1">
        <f t="shared" si="20"/>
        <v>11686.584632542663</v>
      </c>
      <c r="G111" s="1">
        <f t="shared" si="30"/>
        <v>11686.584632542663</v>
      </c>
      <c r="H111" s="1">
        <f t="shared" si="31"/>
        <v>11686.584632542663</v>
      </c>
      <c r="I111" s="1">
        <f t="shared" si="27"/>
        <v>11102.718730071469</v>
      </c>
      <c r="J111" s="1">
        <f t="shared" si="28"/>
        <v>10518.852803630598</v>
      </c>
      <c r="K111" s="1">
        <f t="shared" si="34"/>
        <v>10509.586580057003</v>
      </c>
      <c r="L111" s="1">
        <f t="shared" si="32"/>
        <v>10509.586580057003</v>
      </c>
    </row>
    <row r="112" spans="1:12" x14ac:dyDescent="0.3">
      <c r="A112" t="s">
        <v>184</v>
      </c>
      <c r="B112" s="11">
        <v>4.7407767169806998E-2</v>
      </c>
      <c r="C112" s="29">
        <f t="shared" si="24"/>
        <v>145286.91566243916</v>
      </c>
      <c r="D112" s="29">
        <f t="shared" si="25"/>
        <v>115830.09075798647</v>
      </c>
      <c r="E112" s="1">
        <f t="shared" si="33"/>
        <v>231476.64458395698</v>
      </c>
      <c r="F112" s="1">
        <f t="shared" si="20"/>
        <v>231476.64458395698</v>
      </c>
      <c r="G112" s="1">
        <f t="shared" si="30"/>
        <v>231476.64458395698</v>
      </c>
      <c r="H112" s="1">
        <f t="shared" si="31"/>
        <v>231476.64458395698</v>
      </c>
      <c r="I112" s="1">
        <f t="shared" si="27"/>
        <v>219911.98953369781</v>
      </c>
      <c r="J112" s="1">
        <f t="shared" si="28"/>
        <v>208347.33400867027</v>
      </c>
      <c r="K112" s="1">
        <f t="shared" si="34"/>
        <v>208163.7975514227</v>
      </c>
      <c r="L112" s="1">
        <f t="shared" si="32"/>
        <v>208163.7975514227</v>
      </c>
    </row>
    <row r="113" spans="1:12" x14ac:dyDescent="0.3">
      <c r="A113" t="s">
        <v>107</v>
      </c>
      <c r="B113" s="11">
        <v>7.3300890090290003E-3</v>
      </c>
      <c r="C113" s="29">
        <f t="shared" si="24"/>
        <v>22463.956588346202</v>
      </c>
      <c r="D113" s="29">
        <f t="shared" si="25"/>
        <v>17909.404426047022</v>
      </c>
      <c r="E113" s="1">
        <f t="shared" si="33"/>
        <v>35790.430758620416</v>
      </c>
      <c r="F113" s="1">
        <f t="shared" si="20"/>
        <v>35790.430758620416</v>
      </c>
      <c r="G113" s="1">
        <f t="shared" si="30"/>
        <v>35790.430758620416</v>
      </c>
      <c r="H113" s="1">
        <f t="shared" si="31"/>
        <v>35790.430758620416</v>
      </c>
      <c r="I113" s="1">
        <f t="shared" si="27"/>
        <v>34002.328176748451</v>
      </c>
      <c r="J113" s="1">
        <f t="shared" si="28"/>
        <v>32214.225521468816</v>
      </c>
      <c r="K113" s="1">
        <f t="shared" si="34"/>
        <v>32185.847501402866</v>
      </c>
      <c r="L113" s="1">
        <f t="shared" si="32"/>
        <v>32185.847501402866</v>
      </c>
    </row>
    <row r="114" spans="1:12" x14ac:dyDescent="0.3">
      <c r="A114" t="s">
        <v>108</v>
      </c>
      <c r="B114" s="11">
        <v>1.4763145882290001E-3</v>
      </c>
      <c r="C114" s="29">
        <f t="shared" si="24"/>
        <v>4524.3470822616373</v>
      </c>
      <c r="D114" s="29">
        <f t="shared" si="25"/>
        <v>3607.0387396521774</v>
      </c>
      <c r="E114" s="1">
        <f t="shared" si="33"/>
        <v>7208.3619970872023</v>
      </c>
      <c r="F114" s="1">
        <f t="shared" si="20"/>
        <v>7208.3619970872023</v>
      </c>
      <c r="G114" s="1">
        <f t="shared" si="30"/>
        <v>7208.3619970872023</v>
      </c>
      <c r="H114" s="1">
        <f t="shared" si="31"/>
        <v>7208.3619970872023</v>
      </c>
      <c r="I114" s="1">
        <f t="shared" si="27"/>
        <v>6848.2296816929575</v>
      </c>
      <c r="J114" s="1">
        <f t="shared" si="28"/>
        <v>6488.0973515140604</v>
      </c>
      <c r="K114" s="1">
        <f t="shared" si="34"/>
        <v>6482.3818840815629</v>
      </c>
      <c r="L114" s="1">
        <f t="shared" si="32"/>
        <v>6482.3818840815629</v>
      </c>
    </row>
    <row r="115" spans="1:12" x14ac:dyDescent="0.3">
      <c r="A115" t="s">
        <v>109</v>
      </c>
      <c r="B115" s="11">
        <v>3.7475206797569001E-2</v>
      </c>
      <c r="C115" s="29">
        <f t="shared" si="24"/>
        <v>114847.36646484505</v>
      </c>
      <c r="D115" s="29">
        <f t="shared" si="25"/>
        <v>91562.139785846419</v>
      </c>
      <c r="E115" s="1">
        <f t="shared" si="33"/>
        <v>182979.19607814518</v>
      </c>
      <c r="F115" s="1">
        <f t="shared" si="20"/>
        <v>182979.19607814518</v>
      </c>
      <c r="G115" s="1">
        <f t="shared" si="30"/>
        <v>182979.19607814518</v>
      </c>
      <c r="H115" s="1">
        <f t="shared" si="31"/>
        <v>182979.19607814518</v>
      </c>
      <c r="I115" s="1">
        <f t="shared" si="27"/>
        <v>173837.49071162395</v>
      </c>
      <c r="J115" s="1">
        <f t="shared" si="28"/>
        <v>164695.78496980469</v>
      </c>
      <c r="K115" s="1">
        <f t="shared" si="34"/>
        <v>164550.70185155509</v>
      </c>
      <c r="L115" s="1">
        <f t="shared" si="32"/>
        <v>164550.70185155509</v>
      </c>
    </row>
    <row r="116" spans="1:12" x14ac:dyDescent="0.3">
      <c r="A116" t="s">
        <v>185</v>
      </c>
      <c r="B116" s="11">
        <v>2.4158085321226999E-2</v>
      </c>
      <c r="C116" s="29">
        <f t="shared" si="24"/>
        <v>74035.414746688766</v>
      </c>
      <c r="D116" s="29">
        <f t="shared" si="25"/>
        <v>59024.783961541209</v>
      </c>
      <c r="E116" s="1">
        <f t="shared" si="33"/>
        <v>117956.04103649955</v>
      </c>
      <c r="F116" s="1">
        <f t="shared" si="20"/>
        <v>117956.04103649955</v>
      </c>
      <c r="G116" s="1">
        <f t="shared" si="30"/>
        <v>117956.04103649955</v>
      </c>
      <c r="H116" s="1">
        <f t="shared" si="31"/>
        <v>117956.04103649955</v>
      </c>
      <c r="I116" s="1">
        <f t="shared" si="27"/>
        <v>112062.91549835668</v>
      </c>
      <c r="J116" s="1">
        <f t="shared" si="28"/>
        <v>106169.78971828103</v>
      </c>
      <c r="K116" s="1">
        <f t="shared" si="34"/>
        <v>106076.26307363098</v>
      </c>
      <c r="L116" s="1">
        <f t="shared" si="32"/>
        <v>106076.26307363098</v>
      </c>
    </row>
    <row r="117" spans="1:12" x14ac:dyDescent="0.3">
      <c r="A117" t="s">
        <v>186</v>
      </c>
      <c r="B117" s="11">
        <v>3.9699752625200002E-3</v>
      </c>
      <c r="C117" s="29">
        <f t="shared" si="24"/>
        <v>12166.475992884463</v>
      </c>
      <c r="D117" s="29">
        <f t="shared" si="25"/>
        <v>9699.7311288163091</v>
      </c>
      <c r="E117" s="1">
        <f t="shared" si="33"/>
        <v>19384.092685864933</v>
      </c>
      <c r="F117" s="1">
        <f t="shared" si="20"/>
        <v>19384.092685864933</v>
      </c>
      <c r="G117" s="1">
        <f t="shared" si="30"/>
        <v>19384.092685864933</v>
      </c>
      <c r="H117" s="1">
        <f t="shared" si="31"/>
        <v>19384.092685864933</v>
      </c>
      <c r="I117" s="1">
        <f t="shared" si="27"/>
        <v>18415.656557990384</v>
      </c>
      <c r="J117" s="1">
        <f t="shared" si="28"/>
        <v>17447.220390358245</v>
      </c>
      <c r="K117" s="1">
        <f t="shared" si="34"/>
        <v>17431.850858348153</v>
      </c>
      <c r="L117" s="1">
        <f t="shared" si="32"/>
        <v>17431.850858348153</v>
      </c>
    </row>
    <row r="118" spans="1:12" x14ac:dyDescent="0.3">
      <c r="A118" t="s">
        <v>187</v>
      </c>
      <c r="B118" s="11">
        <v>1.439474275223E-3</v>
      </c>
      <c r="C118" s="29">
        <f t="shared" si="24"/>
        <v>4411.4454256721365</v>
      </c>
      <c r="D118" s="29">
        <f t="shared" si="25"/>
        <v>3517.027818366787</v>
      </c>
      <c r="E118" s="1">
        <f t="shared" si="33"/>
        <v>7028.4827800486346</v>
      </c>
      <c r="F118" s="1">
        <f t="shared" si="20"/>
        <v>7028.4827800486346</v>
      </c>
      <c r="G118" s="1">
        <f t="shared" si="30"/>
        <v>7028.4827800486346</v>
      </c>
      <c r="H118" s="1">
        <f t="shared" si="31"/>
        <v>7028.4827800486346</v>
      </c>
      <c r="I118" s="1">
        <f t="shared" si="27"/>
        <v>6677.33729397145</v>
      </c>
      <c r="J118" s="1">
        <f t="shared" si="28"/>
        <v>6326.1917934785515</v>
      </c>
      <c r="K118" s="1">
        <f t="shared" si="34"/>
        <v>6320.6189512093279</v>
      </c>
      <c r="L118" s="1">
        <f t="shared" si="32"/>
        <v>6320.6189512093279</v>
      </c>
    </row>
    <row r="119" spans="1:12" x14ac:dyDescent="0.3">
      <c r="A119" t="s">
        <v>188</v>
      </c>
      <c r="B119" s="11">
        <v>1.3441675684990001E-3</v>
      </c>
      <c r="C119" s="29">
        <f t="shared" si="24"/>
        <v>4119.366336347437</v>
      </c>
      <c r="D119" s="29">
        <f t="shared" si="25"/>
        <v>3284.1675689029298</v>
      </c>
      <c r="E119" s="1">
        <f t="shared" si="33"/>
        <v>6563.1312565356448</v>
      </c>
      <c r="F119" s="1">
        <f t="shared" si="20"/>
        <v>6563.1312565356448</v>
      </c>
      <c r="G119" s="1">
        <f t="shared" si="30"/>
        <v>6563.1312565356448</v>
      </c>
      <c r="H119" s="1">
        <f t="shared" si="31"/>
        <v>6563.1312565356448</v>
      </c>
      <c r="I119" s="1">
        <f t="shared" si="27"/>
        <v>6235.2348971952551</v>
      </c>
      <c r="J119" s="1">
        <f t="shared" si="28"/>
        <v>5907.3385243936063</v>
      </c>
      <c r="K119" s="1">
        <f t="shared" si="34"/>
        <v>5902.1346565846516</v>
      </c>
      <c r="L119" s="1">
        <f t="shared" si="32"/>
        <v>5902.1346565846516</v>
      </c>
    </row>
    <row r="120" spans="1:12" x14ac:dyDescent="0.3">
      <c r="A120" t="s">
        <v>189</v>
      </c>
      <c r="B120" s="11">
        <v>4.1809098167809996E-3</v>
      </c>
      <c r="C120" s="29">
        <f t="shared" si="24"/>
        <v>12812.910799346511</v>
      </c>
      <c r="D120" s="29">
        <f t="shared" si="25"/>
        <v>10215.101710951794</v>
      </c>
      <c r="E120" s="1">
        <f t="shared" si="33"/>
        <v>20414.017226969354</v>
      </c>
      <c r="F120" s="1">
        <f t="shared" si="20"/>
        <v>20414.017226969354</v>
      </c>
      <c r="G120" s="1">
        <f t="shared" si="30"/>
        <v>20414.017226969354</v>
      </c>
      <c r="H120" s="1">
        <f t="shared" si="31"/>
        <v>20414.017226969354</v>
      </c>
      <c r="I120" s="1">
        <f t="shared" si="27"/>
        <v>19394.125704676604</v>
      </c>
      <c r="J120" s="1">
        <f t="shared" si="28"/>
        <v>18374.23414051385</v>
      </c>
      <c r="K120" s="1">
        <f t="shared" si="34"/>
        <v>18358.047987449627</v>
      </c>
      <c r="L120" s="1">
        <f t="shared" si="32"/>
        <v>18358.047987449627</v>
      </c>
    </row>
    <row r="121" spans="1:12" x14ac:dyDescent="0.3">
      <c r="A121" t="s">
        <v>190</v>
      </c>
      <c r="B121" s="11">
        <v>9.0396413386799996E-4</v>
      </c>
      <c r="C121" s="29">
        <f t="shared" si="24"/>
        <v>2770.3089328955766</v>
      </c>
      <c r="D121" s="29">
        <f t="shared" si="25"/>
        <v>2208.6306510250552</v>
      </c>
      <c r="E121" s="1">
        <f t="shared" si="33"/>
        <v>4413.7616475907826</v>
      </c>
      <c r="F121" s="1">
        <f t="shared" si="20"/>
        <v>4413.7616475907826</v>
      </c>
      <c r="G121" s="1">
        <f t="shared" si="30"/>
        <v>4413.7616475907826</v>
      </c>
      <c r="H121" s="1">
        <f t="shared" si="31"/>
        <v>4413.7616475907826</v>
      </c>
      <c r="I121" s="1">
        <f t="shared" si="27"/>
        <v>4193.2485542711775</v>
      </c>
      <c r="J121" s="1">
        <f t="shared" si="28"/>
        <v>3972.7354518987622</v>
      </c>
      <c r="K121" s="1">
        <f t="shared" si="34"/>
        <v>3969.235806492246</v>
      </c>
      <c r="L121" s="1">
        <f t="shared" si="32"/>
        <v>3969.235806492246</v>
      </c>
    </row>
    <row r="122" spans="1:12" x14ac:dyDescent="0.3">
      <c r="A122" t="s">
        <v>191</v>
      </c>
      <c r="B122" s="11">
        <v>3.1030389969649999E-3</v>
      </c>
      <c r="C122" s="29">
        <f t="shared" si="24"/>
        <v>9509.6435028148389</v>
      </c>
      <c r="D122" s="29">
        <f t="shared" si="25"/>
        <v>7581.5696477883812</v>
      </c>
      <c r="E122" s="1">
        <f t="shared" si="33"/>
        <v>15151.126026624675</v>
      </c>
      <c r="F122" s="1">
        <f t="shared" si="20"/>
        <v>15151.126026624675</v>
      </c>
      <c r="G122" s="1">
        <f t="shared" si="30"/>
        <v>15151.126026624675</v>
      </c>
      <c r="H122" s="1">
        <f t="shared" si="31"/>
        <v>15151.126026624675</v>
      </c>
      <c r="I122" s="1">
        <f t="shared" si="27"/>
        <v>14394.170410493965</v>
      </c>
      <c r="J122" s="1">
        <f t="shared" si="28"/>
        <v>13637.214763287659</v>
      </c>
      <c r="K122" s="1">
        <f t="shared" si="34"/>
        <v>13625.201525411172</v>
      </c>
      <c r="L122" s="1">
        <f t="shared" si="32"/>
        <v>13625.201525411172</v>
      </c>
    </row>
    <row r="123" spans="1:12" x14ac:dyDescent="0.3">
      <c r="A123" t="s">
        <v>192</v>
      </c>
      <c r="B123" s="11">
        <v>2.6440943365750001E-3</v>
      </c>
      <c r="C123" s="29">
        <f t="shared" si="24"/>
        <v>8103.1513149635011</v>
      </c>
      <c r="D123" s="29">
        <f t="shared" si="25"/>
        <v>6460.2428096047179</v>
      </c>
      <c r="E123" s="1">
        <f t="shared" si="33"/>
        <v>12910.249132838806</v>
      </c>
      <c r="F123" s="1">
        <f t="shared" si="20"/>
        <v>12910.249132838806</v>
      </c>
      <c r="G123" s="1">
        <f t="shared" si="30"/>
        <v>12910.249132838806</v>
      </c>
      <c r="H123" s="1">
        <f t="shared" si="31"/>
        <v>12910.249132838806</v>
      </c>
      <c r="I123" s="1">
        <f t="shared" si="27"/>
        <v>12265.248519051023</v>
      </c>
      <c r="J123" s="1">
        <f t="shared" si="28"/>
        <v>11620.247878783777</v>
      </c>
      <c r="K123" s="1">
        <f t="shared" si="34"/>
        <v>11610.011418892615</v>
      </c>
      <c r="L123" s="1">
        <f t="shared" si="32"/>
        <v>11610.011418892615</v>
      </c>
    </row>
    <row r="124" spans="1:12" x14ac:dyDescent="0.3">
      <c r="A124" t="s">
        <v>193</v>
      </c>
      <c r="B124" s="11">
        <v>2.8579121563380001E-3</v>
      </c>
      <c r="C124" s="29">
        <f t="shared" si="24"/>
        <v>8758.4222421042796</v>
      </c>
      <c r="D124" s="29">
        <f t="shared" si="25"/>
        <v>6982.6579948656763</v>
      </c>
      <c r="E124" s="1">
        <f t="shared" si="33"/>
        <v>13954.251717767929</v>
      </c>
      <c r="F124" s="1">
        <f t="shared" si="20"/>
        <v>13954.251717767929</v>
      </c>
      <c r="G124" s="1">
        <f t="shared" si="30"/>
        <v>13954.251717767929</v>
      </c>
      <c r="H124" s="1">
        <f t="shared" si="31"/>
        <v>13954.251717767929</v>
      </c>
      <c r="I124" s="1">
        <f t="shared" si="27"/>
        <v>13257.092365512235</v>
      </c>
      <c r="J124" s="1">
        <f t="shared" si="28"/>
        <v>12559.932984635785</v>
      </c>
      <c r="K124" s="1">
        <f t="shared" si="34"/>
        <v>12548.868741293121</v>
      </c>
      <c r="L124" s="1">
        <f t="shared" si="32"/>
        <v>12548.868741293121</v>
      </c>
    </row>
    <row r="125" spans="1:12" x14ac:dyDescent="0.3">
      <c r="A125" t="s">
        <v>194</v>
      </c>
      <c r="B125" s="11">
        <v>3.0852862512586E-2</v>
      </c>
      <c r="C125" s="29">
        <f t="shared" si="24"/>
        <v>94552.380367446065</v>
      </c>
      <c r="D125" s="29">
        <f t="shared" si="25"/>
        <v>75381.948535482225</v>
      </c>
      <c r="E125" s="1">
        <f t="shared" si="33"/>
        <v>150644.45167061081</v>
      </c>
      <c r="F125" s="1">
        <f t="shared" si="20"/>
        <v>150644.45167061081</v>
      </c>
      <c r="G125" s="1">
        <f t="shared" si="30"/>
        <v>150644.45167061081</v>
      </c>
      <c r="H125" s="1">
        <f t="shared" si="31"/>
        <v>150644.45167061081</v>
      </c>
      <c r="I125" s="1">
        <f t="shared" si="27"/>
        <v>143118.20157338263</v>
      </c>
      <c r="J125" s="1">
        <f t="shared" si="28"/>
        <v>135591.95116717636</v>
      </c>
      <c r="K125" s="1">
        <f t="shared" si="34"/>
        <v>135472.50607580086</v>
      </c>
      <c r="L125" s="1">
        <f t="shared" si="32"/>
        <v>135472.50607580086</v>
      </c>
    </row>
    <row r="126" spans="1:12" x14ac:dyDescent="0.3">
      <c r="A126" t="s">
        <v>195</v>
      </c>
      <c r="B126" s="11">
        <v>1.475626355615E-3</v>
      </c>
      <c r="C126" s="29">
        <f t="shared" si="24"/>
        <v>4522.2379090245131</v>
      </c>
      <c r="D126" s="29">
        <f t="shared" si="25"/>
        <v>3605.3571998771295</v>
      </c>
      <c r="E126" s="1">
        <f t="shared" si="33"/>
        <v>7205.0015819971732</v>
      </c>
      <c r="F126" s="1">
        <f t="shared" si="20"/>
        <v>7205.0015819971732</v>
      </c>
      <c r="G126" s="1">
        <f t="shared" si="30"/>
        <v>7205.0015819971732</v>
      </c>
      <c r="H126" s="1">
        <f t="shared" si="31"/>
        <v>7205.0015819971732</v>
      </c>
      <c r="I126" s="1">
        <f t="shared" si="27"/>
        <v>6845.0371541296026</v>
      </c>
      <c r="J126" s="1">
        <f t="shared" si="28"/>
        <v>6485.0727114842703</v>
      </c>
      <c r="K126" s="1">
        <f t="shared" si="34"/>
        <v>6479.3599085049473</v>
      </c>
      <c r="L126" s="1">
        <f t="shared" si="32"/>
        <v>6479.3599085049473</v>
      </c>
    </row>
    <row r="127" spans="1:12" x14ac:dyDescent="0.3">
      <c r="A127" t="s">
        <v>196</v>
      </c>
      <c r="B127" s="11">
        <v>9.3796250711899998E-4</v>
      </c>
      <c r="C127" s="29">
        <f t="shared" si="24"/>
        <v>2874.5011166254203</v>
      </c>
      <c r="D127" s="29">
        <f t="shared" si="25"/>
        <v>2291.6979392434987</v>
      </c>
      <c r="E127" s="1">
        <f t="shared" si="33"/>
        <v>4579.7646009310229</v>
      </c>
      <c r="F127" s="1">
        <f t="shared" si="20"/>
        <v>4579.7646009310229</v>
      </c>
      <c r="G127" s="1">
        <f t="shared" si="30"/>
        <v>4579.7646009310229</v>
      </c>
      <c r="H127" s="1">
        <f t="shared" si="31"/>
        <v>4579.7646009310229</v>
      </c>
      <c r="I127" s="1">
        <f t="shared" si="27"/>
        <v>4350.9579413375732</v>
      </c>
      <c r="J127" s="1">
        <f t="shared" si="28"/>
        <v>4122.1512723508349</v>
      </c>
      <c r="K127" s="1">
        <f t="shared" si="34"/>
        <v>4118.5200041881508</v>
      </c>
      <c r="L127" s="1">
        <f t="shared" si="32"/>
        <v>4118.5200041881508</v>
      </c>
    </row>
    <row r="128" spans="1:12" x14ac:dyDescent="0.3">
      <c r="A128" t="s">
        <v>197</v>
      </c>
      <c r="B128" s="11">
        <v>7.7552673561259999E-3</v>
      </c>
      <c r="C128" s="29">
        <f t="shared" si="24"/>
        <v>23766.967768664326</v>
      </c>
      <c r="D128" s="29">
        <f t="shared" si="25"/>
        <v>18948.230961711022</v>
      </c>
      <c r="E128" s="1">
        <f t="shared" si="33"/>
        <v>37866.437772054436</v>
      </c>
      <c r="F128" s="1">
        <f t="shared" si="20"/>
        <v>37866.437772054436</v>
      </c>
      <c r="G128" s="1">
        <f t="shared" si="30"/>
        <v>37866.437772054436</v>
      </c>
      <c r="H128" s="1">
        <f t="shared" si="31"/>
        <v>37866.437772054436</v>
      </c>
      <c r="I128" s="1">
        <f t="shared" si="27"/>
        <v>35974.617145386059</v>
      </c>
      <c r="J128" s="1">
        <f t="shared" si="28"/>
        <v>34082.796441052022</v>
      </c>
      <c r="K128" s="1">
        <f t="shared" si="34"/>
        <v>34052.772367350073</v>
      </c>
      <c r="L128" s="1">
        <f t="shared" si="32"/>
        <v>34052.772367350073</v>
      </c>
    </row>
    <row r="129" spans="1:12" x14ac:dyDescent="0.3">
      <c r="A129" t="s">
        <v>110</v>
      </c>
      <c r="B129" s="11">
        <v>4.6772701717159998E-3</v>
      </c>
      <c r="C129" s="29">
        <f t="shared" si="24"/>
        <v>14334.067971067268</v>
      </c>
      <c r="D129" s="29">
        <f t="shared" si="25"/>
        <v>11427.845284275023</v>
      </c>
      <c r="E129" s="1">
        <f t="shared" si="33"/>
        <v>22837.582737939683</v>
      </c>
      <c r="F129" s="1">
        <f t="shared" si="20"/>
        <v>22837.582737939683</v>
      </c>
      <c r="G129" s="1">
        <f t="shared" si="30"/>
        <v>22837.582737939683</v>
      </c>
      <c r="H129" s="1">
        <f t="shared" si="31"/>
        <v>22837.582737939683</v>
      </c>
      <c r="I129" s="1">
        <f t="shared" si="27"/>
        <v>21696.609025361809</v>
      </c>
      <c r="J129" s="1">
        <f t="shared" si="28"/>
        <v>20555.635265943092</v>
      </c>
      <c r="K129" s="1">
        <f t="shared" si="34"/>
        <v>20537.527482173577</v>
      </c>
      <c r="L129" s="1">
        <f t="shared" si="32"/>
        <v>20537.527482173577</v>
      </c>
    </row>
    <row r="130" spans="1:12" x14ac:dyDescent="0.3">
      <c r="A130" t="s">
        <v>198</v>
      </c>
      <c r="B130" s="11">
        <v>1.6985269385427E-2</v>
      </c>
      <c r="C130" s="29">
        <f t="shared" si="24"/>
        <v>52053.440776177122</v>
      </c>
      <c r="D130" s="29">
        <f t="shared" si="25"/>
        <v>41499.640500172238</v>
      </c>
      <c r="E130" s="1">
        <f t="shared" si="33"/>
        <v>82933.52333195864</v>
      </c>
      <c r="F130" s="1">
        <f t="shared" si="20"/>
        <v>82933.52333195864</v>
      </c>
      <c r="G130" s="1">
        <f t="shared" si="30"/>
        <v>82933.52333195864</v>
      </c>
      <c r="H130" s="1">
        <f t="shared" si="31"/>
        <v>82933.52333195864</v>
      </c>
      <c r="I130" s="1">
        <f t="shared" si="27"/>
        <v>78790.135167850109</v>
      </c>
      <c r="J130" s="1">
        <f t="shared" si="28"/>
        <v>74646.746833641431</v>
      </c>
      <c r="K130" s="1">
        <f t="shared" si="34"/>
        <v>74580.989335355742</v>
      </c>
      <c r="L130" s="1">
        <f t="shared" si="32"/>
        <v>74580.989335355742</v>
      </c>
    </row>
    <row r="131" spans="1:12" x14ac:dyDescent="0.3">
      <c r="A131" t="s">
        <v>199</v>
      </c>
      <c r="B131" s="11">
        <v>1.742264836427E-3</v>
      </c>
      <c r="C131" s="29">
        <f t="shared" si="24"/>
        <v>5339.3842288530086</v>
      </c>
      <c r="D131" s="29">
        <f t="shared" si="25"/>
        <v>4256.8276503077805</v>
      </c>
      <c r="E131" s="1">
        <f t="shared" si="33"/>
        <v>8506.9102045706095</v>
      </c>
      <c r="F131" s="1">
        <f t="shared" si="20"/>
        <v>8506.9102045706095</v>
      </c>
      <c r="G131" s="1">
        <f t="shared" si="30"/>
        <v>8506.9102045706095</v>
      </c>
      <c r="H131" s="1">
        <f t="shared" si="31"/>
        <v>8506.9102045706095</v>
      </c>
      <c r="I131" s="1">
        <f t="shared" si="27"/>
        <v>8081.9019613579485</v>
      </c>
      <c r="J131" s="1">
        <f t="shared" si="28"/>
        <v>7656.8937006972574</v>
      </c>
      <c r="K131" s="1">
        <f t="shared" si="34"/>
        <v>7650.148622100337</v>
      </c>
      <c r="L131" s="1">
        <f t="shared" si="32"/>
        <v>7650.148622100337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Payments Distributed</vt:lpstr>
      <vt:lpstr>Payments To Be Distributed</vt:lpstr>
      <vt:lpstr>Distributor</vt:lpstr>
      <vt:lpstr>J&amp;J</vt:lpstr>
      <vt:lpstr>Teva</vt:lpstr>
      <vt:lpstr>Allergan</vt:lpstr>
      <vt:lpstr>Walgreens</vt:lpstr>
      <vt:lpstr>Walmart</vt:lpstr>
      <vt:lpstr>CVS</vt:lpstr>
      <vt:lpstr>Mallinckrodt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Attorney General</dc:creator>
  <cp:lastModifiedBy>Eric Maloney</cp:lastModifiedBy>
  <dcterms:created xsi:type="dcterms:W3CDTF">2022-01-10T18:34:52Z</dcterms:created>
  <dcterms:modified xsi:type="dcterms:W3CDTF">2024-08-28T21:09:33Z</dcterms:modified>
</cp:coreProperties>
</file>